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 год Учебные планы\1. СПЕЦИАЛЬНОСТИ\3. Физическая культура\"/>
    </mc:Choice>
  </mc:AlternateContent>
  <xr:revisionPtr revIDLastSave="0" documentId="13_ncr:1_{15DCBE92-F3E1-45F4-9EA0-74D293EDC327}" xr6:coauthVersionLast="47" xr6:coauthVersionMax="47" xr10:uidLastSave="{00000000-0000-0000-0000-000000000000}"/>
  <bookViews>
    <workbookView xWindow="-120" yWindow="-120" windowWidth="25440" windowHeight="15390" tabRatio="834" activeTab="1" xr2:uid="{00000000-000D-0000-FFFF-FFFF00000000}"/>
  </bookViews>
  <sheets>
    <sheet name="Лист1" sheetId="25" r:id="rId1"/>
    <sheet name="ШАБЛОН 2023" sheetId="24" r:id="rId2"/>
  </sheets>
  <definedNames>
    <definedName name="_xlnm.Print_Titles" localSheetId="1">'ШАБЛОН 2023'!#REF!</definedName>
    <definedName name="_xlnm.Print_Area" localSheetId="1">'ШАБЛОН 2023'!$A$4:$AW$113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3" i="24" l="1"/>
  <c r="AD39" i="24" l="1"/>
  <c r="AI39" i="24"/>
  <c r="P87" i="24" l="1"/>
  <c r="P86" i="24"/>
  <c r="P80" i="24"/>
  <c r="P74" i="24"/>
  <c r="P73" i="24"/>
  <c r="P61" i="24"/>
  <c r="P62" i="24"/>
  <c r="P63" i="24"/>
  <c r="P64" i="24"/>
  <c r="P65" i="24"/>
  <c r="P66" i="24"/>
  <c r="P67" i="24"/>
  <c r="P68" i="24"/>
  <c r="P69" i="24"/>
  <c r="P60" i="24"/>
  <c r="P48" i="24"/>
  <c r="P49" i="24"/>
  <c r="P50" i="24"/>
  <c r="P51" i="24"/>
  <c r="P52" i="24"/>
  <c r="P53" i="24"/>
  <c r="P54" i="24"/>
  <c r="P55" i="24"/>
  <c r="P56" i="24"/>
  <c r="P57" i="24"/>
  <c r="P58" i="24"/>
  <c r="P47" i="24"/>
  <c r="P41" i="24"/>
  <c r="P42" i="24"/>
  <c r="P43" i="24"/>
  <c r="P44" i="24"/>
  <c r="P40" i="24"/>
  <c r="D118" i="24" l="1"/>
  <c r="D117" i="24"/>
  <c r="L59" i="24"/>
  <c r="R59" i="24"/>
  <c r="D59" i="24"/>
  <c r="D46" i="24" s="1"/>
  <c r="D39" i="24" l="1"/>
  <c r="P45" i="24"/>
  <c r="O78" i="24"/>
  <c r="Q21" i="24" l="1"/>
  <c r="O21" i="24"/>
  <c r="I21" i="24"/>
  <c r="K21" i="24" s="1"/>
  <c r="J21" i="24" s="1"/>
  <c r="H21" i="24"/>
  <c r="S21" i="24"/>
  <c r="I27" i="24"/>
  <c r="F21" i="24" l="1"/>
  <c r="BG59" i="24"/>
  <c r="BF59" i="24"/>
  <c r="BE59" i="24"/>
  <c r="BD59" i="24"/>
  <c r="BC59" i="24"/>
  <c r="BB59" i="24"/>
  <c r="BA59" i="24"/>
  <c r="AZ59" i="24"/>
  <c r="AY59" i="24"/>
  <c r="AX59" i="24"/>
  <c r="AW59" i="24"/>
  <c r="AV59" i="24"/>
  <c r="AU59" i="24"/>
  <c r="AT59" i="24"/>
  <c r="AS59" i="24"/>
  <c r="AR59" i="24"/>
  <c r="AQ59" i="24"/>
  <c r="AP59" i="24"/>
  <c r="AO59" i="24"/>
  <c r="AN59" i="24"/>
  <c r="AM59" i="24"/>
  <c r="AL59" i="24"/>
  <c r="AK59" i="24"/>
  <c r="AJ59" i="24"/>
  <c r="AI59" i="24"/>
  <c r="AH59" i="24"/>
  <c r="AG59" i="24"/>
  <c r="AF59" i="24"/>
  <c r="AE59" i="24"/>
  <c r="AD59" i="24"/>
  <c r="AC59" i="24"/>
  <c r="AB59" i="24"/>
  <c r="AA59" i="24"/>
  <c r="Z59" i="24"/>
  <c r="Y59" i="24"/>
  <c r="X59" i="24"/>
  <c r="W59" i="24"/>
  <c r="V59" i="24"/>
  <c r="U59" i="24"/>
  <c r="T59" i="24"/>
  <c r="AX39" i="24"/>
  <c r="AY39" i="24"/>
  <c r="AZ39" i="24"/>
  <c r="BA39" i="24"/>
  <c r="BB39" i="24"/>
  <c r="BC39" i="24"/>
  <c r="BD39" i="24"/>
  <c r="BE39" i="24"/>
  <c r="BF39" i="24"/>
  <c r="BG39" i="24"/>
  <c r="AE39" i="24"/>
  <c r="AF39" i="24"/>
  <c r="AG39" i="24"/>
  <c r="AH39" i="24"/>
  <c r="AJ39" i="24"/>
  <c r="AK39" i="24"/>
  <c r="AL39" i="24"/>
  <c r="AM39" i="24"/>
  <c r="AN39" i="24"/>
  <c r="AO39" i="24"/>
  <c r="AP39" i="24"/>
  <c r="AQ39" i="24"/>
  <c r="AR39" i="24"/>
  <c r="AS39" i="24"/>
  <c r="AT39" i="24"/>
  <c r="AU39" i="24"/>
  <c r="AV39" i="24"/>
  <c r="AW39" i="24"/>
  <c r="S89" i="24" l="1"/>
  <c r="S88" i="24"/>
  <c r="S82" i="24"/>
  <c r="S81" i="24"/>
  <c r="S76" i="24"/>
  <c r="S75" i="24"/>
  <c r="I69" i="24"/>
  <c r="K69" i="24" s="1"/>
  <c r="I68" i="24"/>
  <c r="K68" i="24" s="1"/>
  <c r="S61" i="24" l="1"/>
  <c r="S41" i="24"/>
  <c r="AS46" i="24" l="1"/>
  <c r="AD46" i="24" l="1"/>
  <c r="T46" i="24"/>
  <c r="S69" i="24"/>
  <c r="Q69" i="24"/>
  <c r="O69" i="24"/>
  <c r="H69" i="24"/>
  <c r="F69" i="24" l="1"/>
  <c r="E69" i="24" s="1"/>
  <c r="BF93" i="24" l="1"/>
  <c r="I74" i="24"/>
  <c r="BC105" i="24"/>
  <c r="BE95" i="24"/>
  <c r="AZ95" i="24"/>
  <c r="AU95" i="24"/>
  <c r="AP95" i="24"/>
  <c r="AK95" i="24"/>
  <c r="AF95" i="24"/>
  <c r="AA95" i="24"/>
  <c r="V95" i="24"/>
  <c r="AX105" i="24"/>
  <c r="AS105" i="24"/>
  <c r="AN105" i="24"/>
  <c r="AI105" i="24"/>
  <c r="AD105" i="24"/>
  <c r="Y105" i="24"/>
  <c r="T105" i="24"/>
  <c r="BC104" i="24"/>
  <c r="AX104" i="24"/>
  <c r="AS104" i="24"/>
  <c r="AN104" i="24"/>
  <c r="AI104" i="24"/>
  <c r="AD104" i="24"/>
  <c r="Y104" i="24"/>
  <c r="T104" i="24"/>
  <c r="R72" i="24"/>
  <c r="R46" i="24"/>
  <c r="S62" i="24"/>
  <c r="S63" i="24"/>
  <c r="S64" i="24"/>
  <c r="S65" i="24"/>
  <c r="S66" i="24"/>
  <c r="S67" i="24"/>
  <c r="S68" i="24"/>
  <c r="S60" i="24"/>
  <c r="Q61" i="24"/>
  <c r="Q62" i="24"/>
  <c r="Q63" i="24"/>
  <c r="Q64" i="24"/>
  <c r="Q65" i="24"/>
  <c r="Q66" i="24"/>
  <c r="Q67" i="24"/>
  <c r="Q68" i="24"/>
  <c r="Q60" i="24"/>
  <c r="O61" i="24"/>
  <c r="O62" i="24"/>
  <c r="O63" i="24"/>
  <c r="O64" i="24"/>
  <c r="O65" i="24"/>
  <c r="O66" i="24"/>
  <c r="O67" i="24"/>
  <c r="O68" i="24"/>
  <c r="O60" i="24"/>
  <c r="I61" i="24"/>
  <c r="K61" i="24" s="1"/>
  <c r="J61" i="24" s="1"/>
  <c r="I62" i="24"/>
  <c r="I63" i="24"/>
  <c r="K63" i="24" s="1"/>
  <c r="J63" i="24" s="1"/>
  <c r="I64" i="24"/>
  <c r="K64" i="24" s="1"/>
  <c r="J64" i="24" s="1"/>
  <c r="I65" i="24"/>
  <c r="K65" i="24" s="1"/>
  <c r="J65" i="24" s="1"/>
  <c r="I66" i="24"/>
  <c r="K66" i="24" s="1"/>
  <c r="J66" i="24" s="1"/>
  <c r="I67" i="24"/>
  <c r="K67" i="24" s="1"/>
  <c r="J67" i="24" s="1"/>
  <c r="J68" i="24"/>
  <c r="I60" i="24"/>
  <c r="H61" i="24"/>
  <c r="H62" i="24"/>
  <c r="H63" i="24"/>
  <c r="H64" i="24"/>
  <c r="H65" i="24"/>
  <c r="H66" i="24"/>
  <c r="H67" i="24"/>
  <c r="H68" i="24"/>
  <c r="F68" i="24" s="1"/>
  <c r="H60" i="24"/>
  <c r="S58" i="24"/>
  <c r="Q58" i="24"/>
  <c r="O58" i="24"/>
  <c r="I58" i="24"/>
  <c r="K58" i="24" s="1"/>
  <c r="J58" i="24" s="1"/>
  <c r="H58" i="24"/>
  <c r="P59" i="24"/>
  <c r="P70" i="24" s="1"/>
  <c r="N59" i="24"/>
  <c r="M59" i="24"/>
  <c r="G59" i="24"/>
  <c r="K60" i="24" l="1"/>
  <c r="J60" i="24" s="1"/>
  <c r="I59" i="24"/>
  <c r="F67" i="24"/>
  <c r="S59" i="24"/>
  <c r="O59" i="24"/>
  <c r="BH104" i="24"/>
  <c r="BH105" i="24"/>
  <c r="E68" i="24"/>
  <c r="F66" i="24"/>
  <c r="E67" i="24"/>
  <c r="F64" i="24"/>
  <c r="E64" i="24" s="1"/>
  <c r="F65" i="24"/>
  <c r="E65" i="24" s="1"/>
  <c r="F62" i="24"/>
  <c r="E62" i="24" s="1"/>
  <c r="F61" i="24"/>
  <c r="E61" i="24" s="1"/>
  <c r="F60" i="24"/>
  <c r="F63" i="24"/>
  <c r="E63" i="24" s="1"/>
  <c r="F58" i="24"/>
  <c r="E58" i="24" s="1"/>
  <c r="H59" i="24"/>
  <c r="K62" i="24"/>
  <c r="Q59" i="24"/>
  <c r="D19" i="24"/>
  <c r="E60" i="24" l="1"/>
  <c r="F59" i="24"/>
  <c r="E59" i="24" s="1"/>
  <c r="E66" i="24"/>
  <c r="K59" i="24"/>
  <c r="J62" i="24"/>
  <c r="J59" i="24" s="1"/>
  <c r="BH112" i="24" l="1"/>
  <c r="BH111" i="24"/>
  <c r="BH110" i="24"/>
  <c r="BH109" i="24"/>
  <c r="BH108" i="24"/>
  <c r="BH107" i="24"/>
  <c r="BC106" i="24"/>
  <c r="AX106" i="24"/>
  <c r="AS106" i="24"/>
  <c r="AN106" i="24"/>
  <c r="AI106" i="24"/>
  <c r="AD106" i="24"/>
  <c r="Y106" i="24"/>
  <c r="T106" i="24"/>
  <c r="BH102" i="24"/>
  <c r="J102" i="24"/>
  <c r="BH101" i="24"/>
  <c r="J101" i="24"/>
  <c r="BH100" i="24"/>
  <c r="J100" i="24"/>
  <c r="BH99" i="24"/>
  <c r="J99" i="24"/>
  <c r="BH98" i="24"/>
  <c r="J98" i="24"/>
  <c r="J96" i="24"/>
  <c r="J95" i="24"/>
  <c r="J94" i="24"/>
  <c r="BH93" i="24"/>
  <c r="J93" i="24"/>
  <c r="BH92" i="24"/>
  <c r="N92" i="24"/>
  <c r="J92" i="24"/>
  <c r="E92" i="24"/>
  <c r="BH91" i="24"/>
  <c r="Q91" i="24"/>
  <c r="O91" i="24"/>
  <c r="I91" i="24"/>
  <c r="K91" i="24" s="1"/>
  <c r="J91" i="24" s="1"/>
  <c r="H91" i="24"/>
  <c r="BH90" i="24"/>
  <c r="P90" i="24"/>
  <c r="P85" i="24" s="1"/>
  <c r="I90" i="24"/>
  <c r="K90" i="24" s="1"/>
  <c r="J90" i="24" s="1"/>
  <c r="H90" i="24"/>
  <c r="E90" i="24"/>
  <c r="BH89" i="24"/>
  <c r="Q89" i="24"/>
  <c r="O89" i="24"/>
  <c r="N89" i="24"/>
  <c r="I89" i="24"/>
  <c r="K89" i="24" s="1"/>
  <c r="J89" i="24" s="1"/>
  <c r="H89" i="24"/>
  <c r="BH88" i="24"/>
  <c r="Q88" i="24"/>
  <c r="O88" i="24"/>
  <c r="N88" i="24"/>
  <c r="N85" i="24" s="1"/>
  <c r="I88" i="24"/>
  <c r="K88" i="24" s="1"/>
  <c r="J88" i="24" s="1"/>
  <c r="H88" i="24"/>
  <c r="BH87" i="24"/>
  <c r="S87" i="24"/>
  <c r="Q87" i="24"/>
  <c r="O87" i="24"/>
  <c r="I87" i="24"/>
  <c r="K87" i="24" s="1"/>
  <c r="J87" i="24" s="1"/>
  <c r="H87" i="24"/>
  <c r="BH86" i="24"/>
  <c r="S86" i="24"/>
  <c r="Q86" i="24"/>
  <c r="O86" i="24"/>
  <c r="I86" i="24"/>
  <c r="K86" i="24" s="1"/>
  <c r="J86" i="24" s="1"/>
  <c r="H86" i="24"/>
  <c r="BG85" i="24"/>
  <c r="BF85" i="24"/>
  <c r="BE85" i="24"/>
  <c r="BD85" i="24"/>
  <c r="BC85" i="24"/>
  <c r="BB85" i="24"/>
  <c r="BA85" i="24"/>
  <c r="AZ85" i="24"/>
  <c r="AY85" i="24"/>
  <c r="AX85" i="24"/>
  <c r="AW85" i="24"/>
  <c r="AV85" i="24"/>
  <c r="AU85" i="24"/>
  <c r="AT85" i="24"/>
  <c r="AS85" i="24"/>
  <c r="AR85" i="24"/>
  <c r="AQ85" i="24"/>
  <c r="AP85" i="24"/>
  <c r="AO85" i="24"/>
  <c r="AN85" i="24"/>
  <c r="AM85" i="24"/>
  <c r="AL85" i="24"/>
  <c r="AK85" i="24"/>
  <c r="AJ85" i="24"/>
  <c r="AI85" i="24"/>
  <c r="AH85" i="24"/>
  <c r="AG85" i="24"/>
  <c r="AF85" i="24"/>
  <c r="AE85" i="24"/>
  <c r="AD85" i="24"/>
  <c r="AC85" i="24"/>
  <c r="AB85" i="24"/>
  <c r="AA85" i="24"/>
  <c r="Z85" i="24"/>
  <c r="Y85" i="24"/>
  <c r="X85" i="24"/>
  <c r="W85" i="24"/>
  <c r="V85" i="24"/>
  <c r="U85" i="24"/>
  <c r="T85" i="24"/>
  <c r="R85" i="24"/>
  <c r="M85" i="24"/>
  <c r="L85" i="24"/>
  <c r="G85" i="24"/>
  <c r="D85" i="24"/>
  <c r="BH84" i="24"/>
  <c r="Q84" i="24"/>
  <c r="O84" i="24"/>
  <c r="I84" i="24"/>
  <c r="K84" i="24" s="1"/>
  <c r="J84" i="24" s="1"/>
  <c r="H84" i="24"/>
  <c r="BH83" i="24"/>
  <c r="P83" i="24"/>
  <c r="P79" i="24" s="1"/>
  <c r="I83" i="24"/>
  <c r="K83" i="24" s="1"/>
  <c r="J83" i="24" s="1"/>
  <c r="H83" i="24"/>
  <c r="E83" i="24"/>
  <c r="BH82" i="24"/>
  <c r="Q82" i="24"/>
  <c r="O82" i="24"/>
  <c r="N82" i="24"/>
  <c r="I82" i="24"/>
  <c r="K82" i="24" s="1"/>
  <c r="J82" i="24" s="1"/>
  <c r="H82" i="24"/>
  <c r="BH81" i="24"/>
  <c r="Q81" i="24"/>
  <c r="O81" i="24"/>
  <c r="N81" i="24"/>
  <c r="I81" i="24"/>
  <c r="K81" i="24" s="1"/>
  <c r="J81" i="24" s="1"/>
  <c r="H81" i="24"/>
  <c r="BH80" i="24"/>
  <c r="S80" i="24"/>
  <c r="S79" i="24" s="1"/>
  <c r="Q80" i="24"/>
  <c r="O80" i="24"/>
  <c r="I80" i="24"/>
  <c r="H80" i="24"/>
  <c r="BG79" i="24"/>
  <c r="BF79" i="24"/>
  <c r="BE79" i="24"/>
  <c r="BD79" i="24"/>
  <c r="BC79" i="24"/>
  <c r="BB79" i="24"/>
  <c r="BA79" i="24"/>
  <c r="AZ79" i="24"/>
  <c r="AY79" i="24"/>
  <c r="AX79" i="24"/>
  <c r="AW79" i="24"/>
  <c r="AV79" i="24"/>
  <c r="AU79" i="24"/>
  <c r="AT79" i="24"/>
  <c r="AS79" i="24"/>
  <c r="AR79" i="24"/>
  <c r="AQ79" i="24"/>
  <c r="AP79" i="24"/>
  <c r="AO79" i="24"/>
  <c r="AN79" i="24"/>
  <c r="AM79" i="24"/>
  <c r="AL79" i="24"/>
  <c r="AK79" i="24"/>
  <c r="AJ79" i="24"/>
  <c r="AI79" i="24"/>
  <c r="AH79" i="24"/>
  <c r="AG79" i="24"/>
  <c r="AF79" i="24"/>
  <c r="AE79" i="24"/>
  <c r="AD79" i="24"/>
  <c r="AC79" i="24"/>
  <c r="AB79" i="24"/>
  <c r="AA79" i="24"/>
  <c r="Z79" i="24"/>
  <c r="Y79" i="24"/>
  <c r="X79" i="24"/>
  <c r="W79" i="24"/>
  <c r="V79" i="24"/>
  <c r="U79" i="24"/>
  <c r="T79" i="24"/>
  <c r="R79" i="24"/>
  <c r="M79" i="24"/>
  <c r="L79" i="24"/>
  <c r="G79" i="24"/>
  <c r="D79" i="24"/>
  <c r="BH78" i="24"/>
  <c r="Q78" i="24"/>
  <c r="I78" i="24"/>
  <c r="K78" i="24" s="1"/>
  <c r="J78" i="24" s="1"/>
  <c r="H78" i="24"/>
  <c r="BH77" i="24"/>
  <c r="P77" i="24"/>
  <c r="P72" i="24" s="1"/>
  <c r="I77" i="24"/>
  <c r="K77" i="24" s="1"/>
  <c r="J77" i="24" s="1"/>
  <c r="H77" i="24"/>
  <c r="E77" i="24"/>
  <c r="BH76" i="24"/>
  <c r="Q76" i="24"/>
  <c r="O76" i="24"/>
  <c r="N76" i="24"/>
  <c r="I76" i="24"/>
  <c r="K76" i="24" s="1"/>
  <c r="J76" i="24" s="1"/>
  <c r="H76" i="24"/>
  <c r="BH75" i="24"/>
  <c r="Q75" i="24"/>
  <c r="O75" i="24"/>
  <c r="N75" i="24"/>
  <c r="N72" i="24" s="1"/>
  <c r="I75" i="24"/>
  <c r="K75" i="24" s="1"/>
  <c r="J75" i="24" s="1"/>
  <c r="H75" i="24"/>
  <c r="BH74" i="24"/>
  <c r="S74" i="24"/>
  <c r="Q74" i="24"/>
  <c r="O74" i="24"/>
  <c r="K74" i="24"/>
  <c r="J74" i="24" s="1"/>
  <c r="H74" i="24"/>
  <c r="BH73" i="24"/>
  <c r="S73" i="24"/>
  <c r="Q73" i="24"/>
  <c r="O73" i="24"/>
  <c r="O77" i="24" s="1"/>
  <c r="O72" i="24" s="1"/>
  <c r="H73" i="24"/>
  <c r="BG72" i="24"/>
  <c r="BF72" i="24"/>
  <c r="BE72" i="24"/>
  <c r="BD72" i="24"/>
  <c r="BC72" i="24"/>
  <c r="BB72" i="24"/>
  <c r="BA72" i="24"/>
  <c r="AZ72" i="24"/>
  <c r="AY72" i="24"/>
  <c r="AX72" i="24"/>
  <c r="AW72" i="24"/>
  <c r="AV72" i="24"/>
  <c r="AU72" i="24"/>
  <c r="AT72" i="24"/>
  <c r="AS72" i="24"/>
  <c r="AR72" i="24"/>
  <c r="AQ72" i="24"/>
  <c r="AP72" i="24"/>
  <c r="AO72" i="24"/>
  <c r="AN72" i="24"/>
  <c r="AM72" i="24"/>
  <c r="AL72" i="24"/>
  <c r="AK72" i="24"/>
  <c r="AJ72" i="24"/>
  <c r="AI72" i="24"/>
  <c r="AH72" i="24"/>
  <c r="AG72" i="24"/>
  <c r="AF72" i="24"/>
  <c r="AE72" i="24"/>
  <c r="AD72" i="24"/>
  <c r="AC72" i="24"/>
  <c r="AB72" i="24"/>
  <c r="AA72" i="24"/>
  <c r="Z72" i="24"/>
  <c r="Y72" i="24"/>
  <c r="X72" i="24"/>
  <c r="W72" i="24"/>
  <c r="V72" i="24"/>
  <c r="U72" i="24"/>
  <c r="T72" i="24"/>
  <c r="M72" i="24"/>
  <c r="L72" i="24"/>
  <c r="G72" i="24"/>
  <c r="D72" i="24"/>
  <c r="P46" i="24"/>
  <c r="I70" i="24"/>
  <c r="H70" i="24"/>
  <c r="E70" i="24"/>
  <c r="S57" i="24"/>
  <c r="Q57" i="24"/>
  <c r="O57" i="24"/>
  <c r="I57" i="24"/>
  <c r="K57" i="24" s="1"/>
  <c r="J57" i="24" s="1"/>
  <c r="H57" i="24"/>
  <c r="BH56" i="24"/>
  <c r="S56" i="24"/>
  <c r="Q56" i="24"/>
  <c r="O56" i="24"/>
  <c r="I56" i="24"/>
  <c r="K56" i="24" s="1"/>
  <c r="J56" i="24" s="1"/>
  <c r="H56" i="24"/>
  <c r="BH55" i="24"/>
  <c r="S55" i="24"/>
  <c r="Q55" i="24"/>
  <c r="O55" i="24"/>
  <c r="I55" i="24"/>
  <c r="K55" i="24" s="1"/>
  <c r="J55" i="24" s="1"/>
  <c r="H55" i="24"/>
  <c r="BH54" i="24"/>
  <c r="S54" i="24"/>
  <c r="Q54" i="24"/>
  <c r="O54" i="24"/>
  <c r="I54" i="24"/>
  <c r="K54" i="24" s="1"/>
  <c r="J54" i="24" s="1"/>
  <c r="H54" i="24"/>
  <c r="BH53" i="24"/>
  <c r="S53" i="24"/>
  <c r="Q53" i="24"/>
  <c r="O53" i="24"/>
  <c r="I53" i="24"/>
  <c r="K53" i="24" s="1"/>
  <c r="J53" i="24" s="1"/>
  <c r="H53" i="24"/>
  <c r="BH52" i="24"/>
  <c r="S52" i="24"/>
  <c r="Q52" i="24"/>
  <c r="O52" i="24"/>
  <c r="I52" i="24"/>
  <c r="K52" i="24" s="1"/>
  <c r="J52" i="24" s="1"/>
  <c r="H52" i="24"/>
  <c r="BH51" i="24"/>
  <c r="S51" i="24"/>
  <c r="Q51" i="24"/>
  <c r="O51" i="24"/>
  <c r="I51" i="24"/>
  <c r="K51" i="24" s="1"/>
  <c r="J51" i="24" s="1"/>
  <c r="H51" i="24"/>
  <c r="BH50" i="24"/>
  <c r="S50" i="24"/>
  <c r="Q50" i="24"/>
  <c r="O50" i="24"/>
  <c r="I50" i="24"/>
  <c r="K50" i="24" s="1"/>
  <c r="J50" i="24" s="1"/>
  <c r="H50" i="24"/>
  <c r="BH49" i="24"/>
  <c r="S49" i="24"/>
  <c r="Q49" i="24"/>
  <c r="O49" i="24"/>
  <c r="I49" i="24"/>
  <c r="K49" i="24" s="1"/>
  <c r="J49" i="24" s="1"/>
  <c r="H49" i="24"/>
  <c r="BH48" i="24"/>
  <c r="S48" i="24"/>
  <c r="Q48" i="24"/>
  <c r="O48" i="24"/>
  <c r="I48" i="24"/>
  <c r="K48" i="24" s="1"/>
  <c r="J48" i="24" s="1"/>
  <c r="H48" i="24"/>
  <c r="BH47" i="24"/>
  <c r="S47" i="24"/>
  <c r="Q47" i="24"/>
  <c r="O47" i="24"/>
  <c r="I47" i="24"/>
  <c r="K47" i="24" s="1"/>
  <c r="H47" i="24"/>
  <c r="BG46" i="24"/>
  <c r="BF46" i="24"/>
  <c r="BE46" i="24"/>
  <c r="BD46" i="24"/>
  <c r="BC46" i="24"/>
  <c r="BB46" i="24"/>
  <c r="BA46" i="24"/>
  <c r="AZ46" i="24"/>
  <c r="AY46" i="24"/>
  <c r="AX46" i="24"/>
  <c r="AW46" i="24"/>
  <c r="AV46" i="24"/>
  <c r="AU46" i="24"/>
  <c r="AT46" i="24"/>
  <c r="AR46" i="24"/>
  <c r="AQ46" i="24"/>
  <c r="AP46" i="24"/>
  <c r="AO46" i="24"/>
  <c r="AN46" i="24"/>
  <c r="AM46" i="24"/>
  <c r="AL46" i="24"/>
  <c r="AK46" i="24"/>
  <c r="AJ46" i="24"/>
  <c r="AI46" i="24"/>
  <c r="AH46" i="24"/>
  <c r="AG46" i="24"/>
  <c r="AF46" i="24"/>
  <c r="AE46" i="24"/>
  <c r="AC46" i="24"/>
  <c r="AB46" i="24"/>
  <c r="AA46" i="24"/>
  <c r="Z46" i="24"/>
  <c r="Y46" i="24"/>
  <c r="X46" i="24"/>
  <c r="W46" i="24"/>
  <c r="V46" i="24"/>
  <c r="U46" i="24"/>
  <c r="N46" i="24"/>
  <c r="M46" i="24"/>
  <c r="L46" i="24"/>
  <c r="G46" i="24"/>
  <c r="I45" i="24"/>
  <c r="K45" i="24" s="1"/>
  <c r="J45" i="24" s="1"/>
  <c r="H45" i="24"/>
  <c r="E45" i="24"/>
  <c r="BH44" i="24"/>
  <c r="S44" i="24"/>
  <c r="Q44" i="24"/>
  <c r="O44" i="24"/>
  <c r="I44" i="24"/>
  <c r="K44" i="24" s="1"/>
  <c r="J44" i="24" s="1"/>
  <c r="H44" i="24"/>
  <c r="BI43" i="24"/>
  <c r="BH43" i="24"/>
  <c r="S43" i="24"/>
  <c r="Q43" i="24"/>
  <c r="O43" i="24"/>
  <c r="I43" i="24"/>
  <c r="H43" i="24"/>
  <c r="BH42" i="24"/>
  <c r="S42" i="24"/>
  <c r="Q42" i="24"/>
  <c r="O42" i="24"/>
  <c r="I42" i="24"/>
  <c r="H42" i="24"/>
  <c r="BH41" i="24"/>
  <c r="Q41" i="24"/>
  <c r="O41" i="24"/>
  <c r="I41" i="24"/>
  <c r="K41" i="24" s="1"/>
  <c r="J41" i="24" s="1"/>
  <c r="H41" i="24"/>
  <c r="BH40" i="24"/>
  <c r="S40" i="24"/>
  <c r="Q40" i="24"/>
  <c r="O40" i="24"/>
  <c r="I40" i="24"/>
  <c r="H40" i="24"/>
  <c r="AC39" i="24"/>
  <c r="AB39" i="24"/>
  <c r="AA39" i="24"/>
  <c r="Z39" i="24"/>
  <c r="Y39" i="24"/>
  <c r="X39" i="24"/>
  <c r="W39" i="24"/>
  <c r="V39" i="24"/>
  <c r="U39" i="24"/>
  <c r="T39" i="24"/>
  <c r="R39" i="24"/>
  <c r="P39" i="24"/>
  <c r="N39" i="24"/>
  <c r="M39" i="24"/>
  <c r="L39" i="24"/>
  <c r="G39" i="24"/>
  <c r="BH37" i="24"/>
  <c r="J37" i="24"/>
  <c r="BH36" i="24"/>
  <c r="S36" i="24"/>
  <c r="J36" i="24"/>
  <c r="BH35" i="24"/>
  <c r="S35" i="24"/>
  <c r="Q35" i="24"/>
  <c r="Q34" i="24" s="1"/>
  <c r="O35" i="24"/>
  <c r="O34" i="24" s="1"/>
  <c r="I35" i="24"/>
  <c r="BJ35" i="24" s="1"/>
  <c r="H35" i="24"/>
  <c r="H34" i="24" s="1"/>
  <c r="BI34" i="24"/>
  <c r="BG34" i="24"/>
  <c r="BF34" i="24"/>
  <c r="BE34" i="24"/>
  <c r="BD34" i="24"/>
  <c r="BC34" i="24"/>
  <c r="BB34" i="24"/>
  <c r="BA34" i="24"/>
  <c r="AZ34" i="24"/>
  <c r="AY34" i="24"/>
  <c r="AX34" i="24"/>
  <c r="AW34" i="24"/>
  <c r="AV34" i="24"/>
  <c r="AU34" i="24"/>
  <c r="AT34" i="24"/>
  <c r="AS34" i="24"/>
  <c r="AR34" i="24"/>
  <c r="AQ34" i="24"/>
  <c r="AP34" i="24"/>
  <c r="AO34" i="24"/>
  <c r="AN34" i="24"/>
  <c r="AM34" i="24"/>
  <c r="AL34" i="24"/>
  <c r="AK34" i="24"/>
  <c r="AJ34" i="24"/>
  <c r="AI34" i="24"/>
  <c r="AH34" i="24"/>
  <c r="AG34" i="24"/>
  <c r="AF34" i="24"/>
  <c r="AE34" i="24"/>
  <c r="AD34" i="24"/>
  <c r="AC34" i="24"/>
  <c r="AB34" i="24"/>
  <c r="AA34" i="24"/>
  <c r="Z34" i="24"/>
  <c r="Y34" i="24"/>
  <c r="X34" i="24"/>
  <c r="W34" i="24"/>
  <c r="V34" i="24"/>
  <c r="U34" i="24"/>
  <c r="T34" i="24"/>
  <c r="S34" i="24"/>
  <c r="R34" i="24"/>
  <c r="P34" i="24"/>
  <c r="N34" i="24"/>
  <c r="M34" i="24"/>
  <c r="L34" i="24"/>
  <c r="G34" i="24"/>
  <c r="E34" i="24"/>
  <c r="D34" i="24"/>
  <c r="BH33" i="24"/>
  <c r="S33" i="24"/>
  <c r="Q33" i="24"/>
  <c r="O33" i="24"/>
  <c r="I33" i="24"/>
  <c r="BJ33" i="24" s="1"/>
  <c r="BL33" i="24" s="1"/>
  <c r="H33" i="24"/>
  <c r="BH32" i="24"/>
  <c r="S32" i="24"/>
  <c r="Q32" i="24"/>
  <c r="O32" i="24"/>
  <c r="O31" i="24" s="1"/>
  <c r="I32" i="24"/>
  <c r="K32" i="24" s="1"/>
  <c r="H32" i="24"/>
  <c r="BG31" i="24"/>
  <c r="BF31" i="24"/>
  <c r="BE31" i="24"/>
  <c r="BD31" i="24"/>
  <c r="BC31" i="24"/>
  <c r="BB31" i="24"/>
  <c r="BA31" i="24"/>
  <c r="AZ31" i="24"/>
  <c r="AY31" i="24"/>
  <c r="AX31" i="24"/>
  <c r="AW31" i="24"/>
  <c r="AV31" i="24"/>
  <c r="AU31" i="24"/>
  <c r="AT31" i="24"/>
  <c r="AS31" i="24"/>
  <c r="AR31" i="24"/>
  <c r="AQ31" i="24"/>
  <c r="AP31" i="24"/>
  <c r="AO31" i="24"/>
  <c r="AN31" i="24"/>
  <c r="AM31" i="24"/>
  <c r="AL31" i="24"/>
  <c r="AK31" i="24"/>
  <c r="AJ31" i="24"/>
  <c r="AI31" i="24"/>
  <c r="AH31" i="24"/>
  <c r="AG31" i="24"/>
  <c r="AF31" i="24"/>
  <c r="AE31" i="24"/>
  <c r="AD31" i="24"/>
  <c r="AC31" i="24"/>
  <c r="AB31" i="24"/>
  <c r="AA31" i="24"/>
  <c r="Z31" i="24"/>
  <c r="Y31" i="24"/>
  <c r="X31" i="24"/>
  <c r="W31" i="24"/>
  <c r="V31" i="24"/>
  <c r="U31" i="24"/>
  <c r="T31" i="24"/>
  <c r="R31" i="24"/>
  <c r="P31" i="24"/>
  <c r="N31" i="24"/>
  <c r="M31" i="24"/>
  <c r="L31" i="24"/>
  <c r="G31" i="24"/>
  <c r="E31" i="24"/>
  <c r="D31" i="24"/>
  <c r="D18" i="24" s="1"/>
  <c r="BH30" i="24"/>
  <c r="S30" i="24"/>
  <c r="Q30" i="24"/>
  <c r="O30" i="24"/>
  <c r="I30" i="24"/>
  <c r="K30" i="24" s="1"/>
  <c r="J30" i="24" s="1"/>
  <c r="H30" i="24"/>
  <c r="BH29" i="24"/>
  <c r="S29" i="24"/>
  <c r="Q29" i="24"/>
  <c r="O29" i="24"/>
  <c r="I29" i="24"/>
  <c r="BJ29" i="24" s="1"/>
  <c r="BL29" i="24" s="1"/>
  <c r="H29" i="24"/>
  <c r="BH28" i="24"/>
  <c r="S28" i="24"/>
  <c r="Q28" i="24"/>
  <c r="O28" i="24"/>
  <c r="I28" i="24"/>
  <c r="K28" i="24" s="1"/>
  <c r="J28" i="24" s="1"/>
  <c r="H28" i="24"/>
  <c r="BH27" i="24"/>
  <c r="S27" i="24"/>
  <c r="Q27" i="24"/>
  <c r="O27" i="24"/>
  <c r="BJ27" i="24"/>
  <c r="BL27" i="24" s="1"/>
  <c r="H27" i="24"/>
  <c r="BH26" i="24"/>
  <c r="S26" i="24"/>
  <c r="Q26" i="24"/>
  <c r="O26" i="24"/>
  <c r="I26" i="24"/>
  <c r="K26" i="24" s="1"/>
  <c r="J26" i="24" s="1"/>
  <c r="H26" i="24"/>
  <c r="BH25" i="24"/>
  <c r="S25" i="24"/>
  <c r="Q25" i="24"/>
  <c r="O25" i="24"/>
  <c r="I25" i="24"/>
  <c r="BJ25" i="24" s="1"/>
  <c r="BL25" i="24" s="1"/>
  <c r="H25" i="24"/>
  <c r="BH24" i="24"/>
  <c r="S24" i="24"/>
  <c r="Q24" i="24"/>
  <c r="O24" i="24"/>
  <c r="I24" i="24"/>
  <c r="K24" i="24" s="1"/>
  <c r="J24" i="24" s="1"/>
  <c r="H24" i="24"/>
  <c r="BH23" i="24"/>
  <c r="S23" i="24"/>
  <c r="Q23" i="24"/>
  <c r="O23" i="24"/>
  <c r="I23" i="24"/>
  <c r="BJ23" i="24" s="1"/>
  <c r="BL23" i="24" s="1"/>
  <c r="H23" i="24"/>
  <c r="BH22" i="24"/>
  <c r="S22" i="24"/>
  <c r="Q22" i="24"/>
  <c r="O22" i="24"/>
  <c r="I22" i="24"/>
  <c r="K22" i="24" s="1"/>
  <c r="J22" i="24" s="1"/>
  <c r="H22" i="24"/>
  <c r="BH20" i="24"/>
  <c r="S20" i="24"/>
  <c r="Q20" i="24"/>
  <c r="O20" i="24"/>
  <c r="I20" i="24"/>
  <c r="BJ20" i="24" s="1"/>
  <c r="H20" i="24"/>
  <c r="BI19" i="24"/>
  <c r="BI17" i="24" s="1"/>
  <c r="BG19" i="24"/>
  <c r="BF19" i="24"/>
  <c r="BE19" i="24"/>
  <c r="BD19" i="24"/>
  <c r="BC19" i="24"/>
  <c r="BB19" i="24"/>
  <c r="BA19" i="24"/>
  <c r="AZ19" i="24"/>
  <c r="AY19" i="24"/>
  <c r="AX19" i="24"/>
  <c r="AW19" i="24"/>
  <c r="AV19" i="24"/>
  <c r="AU19" i="24"/>
  <c r="AT19" i="24"/>
  <c r="AS19" i="24"/>
  <c r="AR19" i="24"/>
  <c r="AQ19" i="24"/>
  <c r="AP19" i="24"/>
  <c r="AO19" i="24"/>
  <c r="AN19" i="24"/>
  <c r="AM19" i="24"/>
  <c r="AL19" i="24"/>
  <c r="AK19" i="24"/>
  <c r="AJ19" i="24"/>
  <c r="AI19" i="24"/>
  <c r="AH19" i="24"/>
  <c r="AG19" i="24"/>
  <c r="AF19" i="24"/>
  <c r="AE19" i="24"/>
  <c r="AD19" i="24"/>
  <c r="AC19" i="24"/>
  <c r="AB19" i="24"/>
  <c r="AA19" i="24"/>
  <c r="Z19" i="24"/>
  <c r="Y19" i="24"/>
  <c r="X19" i="24"/>
  <c r="W19" i="24"/>
  <c r="V19" i="24"/>
  <c r="U19" i="24"/>
  <c r="T19" i="24"/>
  <c r="R19" i="24"/>
  <c r="P19" i="24"/>
  <c r="N19" i="24"/>
  <c r="M19" i="24"/>
  <c r="L19" i="24"/>
  <c r="G19" i="24"/>
  <c r="E19" i="24"/>
  <c r="BC14" i="24"/>
  <c r="AX14" i="24"/>
  <c r="AS14" i="24"/>
  <c r="AN14" i="24"/>
  <c r="AI14" i="24"/>
  <c r="AD14" i="24"/>
  <c r="Y14" i="24"/>
  <c r="T14" i="24"/>
  <c r="BH13" i="24"/>
  <c r="BH12" i="24"/>
  <c r="BH11" i="24"/>
  <c r="I39" i="24" l="1"/>
  <c r="Q45" i="24"/>
  <c r="Q39" i="24" s="1"/>
  <c r="O45" i="24"/>
  <c r="O39" i="24" s="1"/>
  <c r="D71" i="24"/>
  <c r="O70" i="24"/>
  <c r="O46" i="24" s="1"/>
  <c r="Q70" i="24"/>
  <c r="Q46" i="24" s="1"/>
  <c r="F27" i="24"/>
  <c r="D38" i="24"/>
  <c r="L71" i="24"/>
  <c r="T71" i="24"/>
  <c r="V71" i="24"/>
  <c r="V38" i="24" s="1"/>
  <c r="X71" i="24"/>
  <c r="Z71" i="24"/>
  <c r="AB71" i="24"/>
  <c r="AD71" i="24"/>
  <c r="AD38" i="24" s="1"/>
  <c r="AF71" i="24"/>
  <c r="AF38" i="24" s="1"/>
  <c r="AH71" i="24"/>
  <c r="AH38" i="24" s="1"/>
  <c r="AJ71" i="24"/>
  <c r="AJ38" i="24" s="1"/>
  <c r="AL71" i="24"/>
  <c r="AL38" i="24" s="1"/>
  <c r="AN71" i="24"/>
  <c r="AN38" i="24" s="1"/>
  <c r="AR71" i="24"/>
  <c r="AR38" i="24" s="1"/>
  <c r="AR93" i="24" s="1"/>
  <c r="AT71" i="24"/>
  <c r="AT38" i="24" s="1"/>
  <c r="BB71" i="24"/>
  <c r="BB38" i="24" s="1"/>
  <c r="BD71" i="24"/>
  <c r="BD38" i="24" s="1"/>
  <c r="P71" i="24"/>
  <c r="P38" i="24" s="1"/>
  <c r="R71" i="24"/>
  <c r="R38" i="24" s="1"/>
  <c r="AV71" i="24"/>
  <c r="AV38" i="24" s="1"/>
  <c r="G71" i="24"/>
  <c r="G38" i="24" s="1"/>
  <c r="M71" i="24"/>
  <c r="M38" i="24" s="1"/>
  <c r="U71" i="24"/>
  <c r="W71" i="24"/>
  <c r="W38" i="24" s="1"/>
  <c r="Y71" i="24"/>
  <c r="Y38" i="24" s="1"/>
  <c r="AA71" i="24"/>
  <c r="AA38" i="24" s="1"/>
  <c r="AC71" i="24"/>
  <c r="AC38" i="24" s="1"/>
  <c r="AE71" i="24"/>
  <c r="AE38" i="24" s="1"/>
  <c r="AG71" i="24"/>
  <c r="AG38" i="24" s="1"/>
  <c r="AI71" i="24"/>
  <c r="AI38" i="24" s="1"/>
  <c r="AK71" i="24"/>
  <c r="AK38" i="24" s="1"/>
  <c r="AM71" i="24"/>
  <c r="AM38" i="24" s="1"/>
  <c r="AO71" i="24"/>
  <c r="AO38" i="24" s="1"/>
  <c r="AQ71" i="24"/>
  <c r="AQ38" i="24" s="1"/>
  <c r="AQ93" i="24" s="1"/>
  <c r="AY71" i="24"/>
  <c r="AY38" i="24" s="1"/>
  <c r="BA71" i="24"/>
  <c r="BA38" i="24" s="1"/>
  <c r="BE71" i="24"/>
  <c r="BE38" i="24" s="1"/>
  <c r="AS71" i="24"/>
  <c r="AS38" i="24" s="1"/>
  <c r="AW71" i="24"/>
  <c r="AW38" i="24" s="1"/>
  <c r="K70" i="24"/>
  <c r="J70" i="24" s="1"/>
  <c r="J69" i="24"/>
  <c r="BF71" i="24"/>
  <c r="BF38" i="24" s="1"/>
  <c r="BG71" i="24"/>
  <c r="BG38" i="24" s="1"/>
  <c r="AX71" i="24"/>
  <c r="AX38" i="24" s="1"/>
  <c r="BC71" i="24"/>
  <c r="BC38" i="24" s="1"/>
  <c r="S72" i="24"/>
  <c r="AP71" i="24"/>
  <c r="AP38" i="24" s="1"/>
  <c r="AU71" i="24"/>
  <c r="AU38" i="24" s="1"/>
  <c r="AZ71" i="24"/>
  <c r="AZ38" i="24" s="1"/>
  <c r="AJ18" i="24"/>
  <c r="AB38" i="24"/>
  <c r="L18" i="24"/>
  <c r="T18" i="24"/>
  <c r="AB18" i="24"/>
  <c r="AR18" i="24"/>
  <c r="AZ18" i="24"/>
  <c r="F84" i="24"/>
  <c r="BH95" i="24"/>
  <c r="K73" i="24"/>
  <c r="J73" i="24" s="1"/>
  <c r="I72" i="24"/>
  <c r="G18" i="24"/>
  <c r="M18" i="24"/>
  <c r="P18" i="24"/>
  <c r="P37" i="24" s="1"/>
  <c r="BH19" i="24"/>
  <c r="V18" i="24"/>
  <c r="X18" i="24"/>
  <c r="Z18" i="24"/>
  <c r="AD18" i="24"/>
  <c r="AF18" i="24"/>
  <c r="AH18" i="24"/>
  <c r="AL18" i="24"/>
  <c r="AN18" i="24"/>
  <c r="AP18" i="24"/>
  <c r="AT18" i="24"/>
  <c r="AV18" i="24"/>
  <c r="AX18" i="24"/>
  <c r="BB18" i="24"/>
  <c r="BD18" i="24"/>
  <c r="BF18" i="24"/>
  <c r="BH46" i="24"/>
  <c r="H72" i="24"/>
  <c r="L38" i="24"/>
  <c r="T38" i="24"/>
  <c r="N18" i="24"/>
  <c r="R18" i="24"/>
  <c r="U18" i="24"/>
  <c r="W18" i="24"/>
  <c r="Y18" i="24"/>
  <c r="AA18" i="24"/>
  <c r="AC18" i="24"/>
  <c r="AE18" i="24"/>
  <c r="AG18" i="24"/>
  <c r="AI18" i="24"/>
  <c r="AK18" i="24"/>
  <c r="AM18" i="24"/>
  <c r="AO18" i="24"/>
  <c r="AQ18" i="24"/>
  <c r="AS18" i="24"/>
  <c r="AU18" i="24"/>
  <c r="AW18" i="24"/>
  <c r="AY18" i="24"/>
  <c r="BA18" i="24"/>
  <c r="BC18" i="24"/>
  <c r="BE18" i="24"/>
  <c r="BG18" i="24"/>
  <c r="BH34" i="24"/>
  <c r="N79" i="24"/>
  <c r="N71" i="24" s="1"/>
  <c r="S85" i="24"/>
  <c r="F24" i="24"/>
  <c r="BJ24" i="24"/>
  <c r="BL24" i="24" s="1"/>
  <c r="F56" i="24"/>
  <c r="E56" i="24" s="1"/>
  <c r="F32" i="24"/>
  <c r="S31" i="24"/>
  <c r="BJ32" i="24"/>
  <c r="BL32" i="24" s="1"/>
  <c r="Q31" i="24"/>
  <c r="F54" i="24"/>
  <c r="E54" i="24" s="1"/>
  <c r="F55" i="24"/>
  <c r="E55" i="24" s="1"/>
  <c r="F78" i="24"/>
  <c r="O19" i="24"/>
  <c r="O18" i="24" s="1"/>
  <c r="O37" i="24" s="1"/>
  <c r="S19" i="24"/>
  <c r="Q19" i="24"/>
  <c r="F28" i="24"/>
  <c r="BJ28" i="24"/>
  <c r="BL28" i="24" s="1"/>
  <c r="F42" i="24"/>
  <c r="E42" i="24" s="1"/>
  <c r="F43" i="24"/>
  <c r="E43" i="24" s="1"/>
  <c r="F44" i="24"/>
  <c r="E44" i="24" s="1"/>
  <c r="H46" i="24"/>
  <c r="S46" i="24"/>
  <c r="F57" i="24"/>
  <c r="E57" i="24" s="1"/>
  <c r="H79" i="24"/>
  <c r="F89" i="24"/>
  <c r="E89" i="24" s="1"/>
  <c r="I79" i="24"/>
  <c r="K80" i="24"/>
  <c r="J80" i="24" s="1"/>
  <c r="E18" i="24"/>
  <c r="I19" i="24"/>
  <c r="F22" i="24"/>
  <c r="BJ22" i="24"/>
  <c r="BL22" i="24" s="1"/>
  <c r="F26" i="24"/>
  <c r="BJ26" i="24"/>
  <c r="BL26" i="24" s="1"/>
  <c r="F30" i="24"/>
  <c r="BJ30" i="24"/>
  <c r="BL30" i="24" s="1"/>
  <c r="I31" i="24"/>
  <c r="I34" i="24"/>
  <c r="H39" i="24"/>
  <c r="O83" i="24"/>
  <c r="O79" i="24" s="1"/>
  <c r="X38" i="24"/>
  <c r="Q90" i="24"/>
  <c r="Q85" i="24" s="1"/>
  <c r="BH72" i="24"/>
  <c r="BH79" i="24"/>
  <c r="Z38" i="24"/>
  <c r="Q83" i="24"/>
  <c r="Q79" i="24" s="1"/>
  <c r="F82" i="24"/>
  <c r="E82" i="24" s="1"/>
  <c r="O90" i="24"/>
  <c r="O85" i="24" s="1"/>
  <c r="F87" i="24"/>
  <c r="E87" i="24" s="1"/>
  <c r="F88" i="24"/>
  <c r="E88" i="24" s="1"/>
  <c r="F91" i="24"/>
  <c r="BH106" i="24"/>
  <c r="S39" i="24"/>
  <c r="BI12" i="24"/>
  <c r="BM12" i="24" s="1"/>
  <c r="BH14" i="24"/>
  <c r="BL20" i="24"/>
  <c r="BJ34" i="24"/>
  <c r="BL35" i="24"/>
  <c r="J47" i="24"/>
  <c r="J32" i="24"/>
  <c r="K85" i="24"/>
  <c r="J85" i="24" s="1"/>
  <c r="F23" i="24"/>
  <c r="F25" i="24"/>
  <c r="K25" i="24"/>
  <c r="J25" i="24" s="1"/>
  <c r="K27" i="24"/>
  <c r="J27" i="24" s="1"/>
  <c r="F29" i="24"/>
  <c r="F33" i="24"/>
  <c r="K33" i="24"/>
  <c r="J33" i="24" s="1"/>
  <c r="F34" i="24"/>
  <c r="K35" i="24"/>
  <c r="BH39" i="24"/>
  <c r="F40" i="24"/>
  <c r="K40" i="24"/>
  <c r="K42" i="24"/>
  <c r="J42" i="24" s="1"/>
  <c r="K43" i="24"/>
  <c r="J43" i="24" s="1"/>
  <c r="F49" i="24"/>
  <c r="E49" i="24" s="1"/>
  <c r="F51" i="24"/>
  <c r="F53" i="24"/>
  <c r="E53" i="24" s="1"/>
  <c r="F20" i="24"/>
  <c r="K20" i="24"/>
  <c r="K23" i="24"/>
  <c r="J23" i="24" s="1"/>
  <c r="J29" i="24"/>
  <c r="F41" i="24"/>
  <c r="E41" i="24" s="1"/>
  <c r="F47" i="24"/>
  <c r="F48" i="24"/>
  <c r="E48" i="24" s="1"/>
  <c r="F50" i="24"/>
  <c r="E50" i="24" s="1"/>
  <c r="F52" i="24"/>
  <c r="E52" i="24" s="1"/>
  <c r="F86" i="24"/>
  <c r="E86" i="24" s="1"/>
  <c r="H85" i="24"/>
  <c r="H19" i="24"/>
  <c r="H31" i="24"/>
  <c r="I46" i="24"/>
  <c r="U38" i="24"/>
  <c r="F73" i="24"/>
  <c r="E73" i="24" s="1"/>
  <c r="Q77" i="24"/>
  <c r="Q72" i="24" s="1"/>
  <c r="F74" i="24"/>
  <c r="E74" i="24" s="1"/>
  <c r="F75" i="24"/>
  <c r="E75" i="24" s="1"/>
  <c r="F76" i="24"/>
  <c r="E76" i="24" s="1"/>
  <c r="F80" i="24"/>
  <c r="F81" i="24"/>
  <c r="E81" i="24" s="1"/>
  <c r="I85" i="24"/>
  <c r="BH85" i="24"/>
  <c r="E85" i="24" l="1"/>
  <c r="BE15" i="24"/>
  <c r="K39" i="24"/>
  <c r="J39" i="24" s="1"/>
  <c r="F39" i="24"/>
  <c r="E72" i="24"/>
  <c r="AB93" i="24"/>
  <c r="S71" i="24"/>
  <c r="S38" i="24" s="1"/>
  <c r="K46" i="24"/>
  <c r="J46" i="24" s="1"/>
  <c r="E51" i="24"/>
  <c r="F46" i="24"/>
  <c r="H71" i="24"/>
  <c r="H38" i="24" s="1"/>
  <c r="Q71" i="24"/>
  <c r="Q38" i="24" s="1"/>
  <c r="O71" i="24"/>
  <c r="O38" i="24" s="1"/>
  <c r="O97" i="24" s="1"/>
  <c r="I71" i="24"/>
  <c r="I38" i="24" s="1"/>
  <c r="AX15" i="24"/>
  <c r="L97" i="24"/>
  <c r="AB15" i="24"/>
  <c r="AP15" i="24"/>
  <c r="AF15" i="24"/>
  <c r="K72" i="24"/>
  <c r="AJ15" i="24"/>
  <c r="AJ96" i="24"/>
  <c r="AJ103" i="24" s="1"/>
  <c r="N38" i="24"/>
  <c r="N97" i="24" s="1"/>
  <c r="F95" i="24" s="1"/>
  <c r="BG15" i="24"/>
  <c r="BC94" i="24"/>
  <c r="BC103" i="24" s="1"/>
  <c r="AY96" i="24"/>
  <c r="AY103" i="24" s="1"/>
  <c r="AU15" i="24"/>
  <c r="AM93" i="24"/>
  <c r="AI15" i="24"/>
  <c r="AE15" i="24"/>
  <c r="AA15" i="24"/>
  <c r="W93" i="24"/>
  <c r="G97" i="24"/>
  <c r="F31" i="24"/>
  <c r="V15" i="24"/>
  <c r="R97" i="24"/>
  <c r="AR15" i="24"/>
  <c r="AZ15" i="24"/>
  <c r="BD15" i="24"/>
  <c r="AN15" i="24"/>
  <c r="X15" i="24"/>
  <c r="AN94" i="24"/>
  <c r="AN103" i="24" s="1"/>
  <c r="M97" i="24"/>
  <c r="BD96" i="24"/>
  <c r="BD103" i="24" s="1"/>
  <c r="BH18" i="24"/>
  <c r="BF15" i="24"/>
  <c r="AH15" i="24"/>
  <c r="AH93" i="24"/>
  <c r="Z15" i="24"/>
  <c r="Z96" i="24"/>
  <c r="Z103" i="24" s="1"/>
  <c r="T15" i="24"/>
  <c r="T94" i="24"/>
  <c r="BI106" i="24"/>
  <c r="BJ106" i="24" s="1"/>
  <c r="BA93" i="24"/>
  <c r="AW93" i="24"/>
  <c r="AS15" i="24"/>
  <c r="AO96" i="24"/>
  <c r="AO103" i="24" s="1"/>
  <c r="AK15" i="24"/>
  <c r="AG15" i="24"/>
  <c r="AC15" i="24"/>
  <c r="Y94" i="24"/>
  <c r="Y103" i="24" s="1"/>
  <c r="U96" i="24"/>
  <c r="U103" i="24" s="1"/>
  <c r="X93" i="24"/>
  <c r="Q18" i="24"/>
  <c r="Q37" i="24" s="1"/>
  <c r="F79" i="24"/>
  <c r="S18" i="24"/>
  <c r="K79" i="24"/>
  <c r="J79" i="24" s="1"/>
  <c r="F72" i="24"/>
  <c r="AV15" i="24"/>
  <c r="AV93" i="24"/>
  <c r="P97" i="24"/>
  <c r="P93" i="24"/>
  <c r="BB15" i="24"/>
  <c r="BB93" i="24"/>
  <c r="AT15" i="24"/>
  <c r="AT96" i="24"/>
  <c r="AT103" i="24" s="1"/>
  <c r="AL15" i="24"/>
  <c r="AL93" i="24"/>
  <c r="AD15" i="24"/>
  <c r="AD94" i="24"/>
  <c r="AD103" i="24" s="1"/>
  <c r="I18" i="24"/>
  <c r="H18" i="24"/>
  <c r="AX94" i="24"/>
  <c r="AX103" i="24" s="1"/>
  <c r="BJ19" i="24"/>
  <c r="F19" i="24"/>
  <c r="E40" i="24"/>
  <c r="E39" i="24" s="1"/>
  <c r="J31" i="24"/>
  <c r="BG93" i="24"/>
  <c r="BC15" i="24"/>
  <c r="BA15" i="24"/>
  <c r="AY15" i="24"/>
  <c r="AW15" i="24"/>
  <c r="AS94" i="24"/>
  <c r="AO15" i="24"/>
  <c r="AM15" i="24"/>
  <c r="AI94" i="24"/>
  <c r="AG93" i="24"/>
  <c r="AE96" i="24"/>
  <c r="AE103" i="24" s="1"/>
  <c r="AC93" i="24"/>
  <c r="Y15" i="24"/>
  <c r="W15" i="24"/>
  <c r="U15" i="24"/>
  <c r="BH71" i="24"/>
  <c r="BH38" i="24"/>
  <c r="E80" i="24"/>
  <c r="E79" i="24" s="1"/>
  <c r="E47" i="24"/>
  <c r="J20" i="24"/>
  <c r="K19" i="24"/>
  <c r="J40" i="24"/>
  <c r="J35" i="24"/>
  <c r="K34" i="24"/>
  <c r="J34" i="24" s="1"/>
  <c r="F85" i="24"/>
  <c r="K31" i="24"/>
  <c r="AQ15" i="24"/>
  <c r="E46" i="24" l="1"/>
  <c r="E71" i="24"/>
  <c r="F71" i="24"/>
  <c r="F38" i="24" s="1"/>
  <c r="J72" i="24"/>
  <c r="K71" i="24"/>
  <c r="J71" i="24" s="1"/>
  <c r="S97" i="24"/>
  <c r="T97" i="24"/>
  <c r="AI16" i="24"/>
  <c r="AD16" i="24"/>
  <c r="F18" i="24"/>
  <c r="AN97" i="24"/>
  <c r="Y97" i="24"/>
  <c r="BC16" i="24"/>
  <c r="BH94" i="24"/>
  <c r="T103" i="24"/>
  <c r="Y16" i="24"/>
  <c r="AS16" i="24"/>
  <c r="BC97" i="24"/>
  <c r="AX97" i="24"/>
  <c r="H97" i="24"/>
  <c r="F96" i="24" s="1"/>
  <c r="O93" i="24"/>
  <c r="F94" i="24"/>
  <c r="AX16" i="24"/>
  <c r="I97" i="24"/>
  <c r="BH15" i="24"/>
  <c r="T16" i="24"/>
  <c r="AI97" i="24"/>
  <c r="AI103" i="24"/>
  <c r="AN16" i="24"/>
  <c r="Q93" i="24"/>
  <c r="Q97" i="24"/>
  <c r="J19" i="24"/>
  <c r="J18" i="24" s="1"/>
  <c r="K18" i="24"/>
  <c r="AS97" i="24"/>
  <c r="AS103" i="24"/>
  <c r="AD97" i="24"/>
  <c r="BH96" i="24"/>
  <c r="E38" i="24" l="1"/>
  <c r="E15" i="24" s="1"/>
  <c r="K38" i="24"/>
  <c r="J38" i="24" s="1"/>
  <c r="BH97" i="24"/>
  <c r="F93" i="24"/>
  <c r="F97" i="24" s="1"/>
  <c r="F99" i="24" s="1"/>
  <c r="BH103" i="24"/>
  <c r="BH16" i="24"/>
  <c r="K97" i="24" l="1"/>
  <c r="J97" i="24" s="1"/>
  <c r="E16" i="24"/>
</calcChain>
</file>

<file path=xl/sharedStrings.xml><?xml version="1.0" encoding="utf-8"?>
<sst xmlns="http://schemas.openxmlformats.org/spreadsheetml/2006/main" count="480" uniqueCount="308">
  <si>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</si>
  <si>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</si>
  <si>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</si>
  <si>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Объем образовательной нагрузки</t>
  </si>
  <si>
    <t>Учебная нагрузка обучающихся (час.)</t>
  </si>
  <si>
    <t>Распределение учебной нагрузки по курсам и семестрам (час. в семестр)</t>
  </si>
  <si>
    <t>Экзамены</t>
  </si>
  <si>
    <t>самостоятельная учебная работа</t>
  </si>
  <si>
    <t>I курс</t>
  </si>
  <si>
    <t>II курс</t>
  </si>
  <si>
    <t>III курс</t>
  </si>
  <si>
    <t>Консультации</t>
  </si>
  <si>
    <t>Промежуточная аттестация</t>
  </si>
  <si>
    <t>1 сем.</t>
  </si>
  <si>
    <t>2 сем.</t>
  </si>
  <si>
    <t>3 сем.</t>
  </si>
  <si>
    <t>4 сем.</t>
  </si>
  <si>
    <t>5 сем.</t>
  </si>
  <si>
    <t>6 сем.</t>
  </si>
  <si>
    <t>Обязательная часть</t>
  </si>
  <si>
    <t>лаб. и практ. занятий</t>
  </si>
  <si>
    <t>курсовых работ (проектов)</t>
  </si>
  <si>
    <t>Баланс по станд.</t>
  </si>
  <si>
    <t>Запланировано по уч. плану</t>
  </si>
  <si>
    <t>Остаток</t>
  </si>
  <si>
    <t>ПА</t>
  </si>
  <si>
    <t>О.00</t>
  </si>
  <si>
    <t>Общеобразовательный  цикл</t>
  </si>
  <si>
    <t>ОУДб.00</t>
  </si>
  <si>
    <t>Базовые общеобразовательные учебные дисциплины</t>
  </si>
  <si>
    <t>ОУДб.01</t>
  </si>
  <si>
    <t xml:space="preserve">Русский язык </t>
  </si>
  <si>
    <t xml:space="preserve"> -, Э</t>
  </si>
  <si>
    <t>ОУДб.02</t>
  </si>
  <si>
    <t>Литература</t>
  </si>
  <si>
    <t>ОУДб.03</t>
  </si>
  <si>
    <t>Иностранный язык</t>
  </si>
  <si>
    <t>ОУДб.04</t>
  </si>
  <si>
    <t>История</t>
  </si>
  <si>
    <t>ОУДб.05</t>
  </si>
  <si>
    <t>Физическая культура</t>
  </si>
  <si>
    <t>ОУДб.06</t>
  </si>
  <si>
    <t>Основы безопасности жизнедеятельности</t>
  </si>
  <si>
    <t>ОУДб.07</t>
  </si>
  <si>
    <t>Химия</t>
  </si>
  <si>
    <t>ОУДб.08</t>
  </si>
  <si>
    <t>ОУДб.09</t>
  </si>
  <si>
    <t>Биология</t>
  </si>
  <si>
    <t>ДЗ</t>
  </si>
  <si>
    <t>ОУДб.10</t>
  </si>
  <si>
    <t>География</t>
  </si>
  <si>
    <t>ОУДб.11</t>
  </si>
  <si>
    <t>ОУДп.00</t>
  </si>
  <si>
    <t>Профильные общеобразовательные учебные дисциплины</t>
  </si>
  <si>
    <t>Математика</t>
  </si>
  <si>
    <t>Физика</t>
  </si>
  <si>
    <t>Э, -, Э</t>
  </si>
  <si>
    <t>УД.00</t>
  </si>
  <si>
    <t>Дополнительные учебные дисциплины</t>
  </si>
  <si>
    <t>0з/1дз/0э</t>
  </si>
  <si>
    <t>УД.16</t>
  </si>
  <si>
    <t>-, ДЗ</t>
  </si>
  <si>
    <t>Индивидуальный проект</t>
  </si>
  <si>
    <t>Всего часов обучения по учебным циклам ППССЗ</t>
  </si>
  <si>
    <t>Иностранный язык в профессиональной деятельности</t>
  </si>
  <si>
    <t>Основы финансовой грамотности</t>
  </si>
  <si>
    <t>0з/2дз/1э</t>
  </si>
  <si>
    <t>Э</t>
  </si>
  <si>
    <t>ОП.00</t>
  </si>
  <si>
    <t>Общепрофессиональный цикл</t>
  </si>
  <si>
    <t>ОП.01</t>
  </si>
  <si>
    <t>ОП.02</t>
  </si>
  <si>
    <t>-, Э</t>
  </si>
  <si>
    <t>ОП.03</t>
  </si>
  <si>
    <t>ОП.04</t>
  </si>
  <si>
    <t>ОП.05</t>
  </si>
  <si>
    <t>ОП.06</t>
  </si>
  <si>
    <t>ОП.07</t>
  </si>
  <si>
    <t>ОП.08</t>
  </si>
  <si>
    <t>ОП.09</t>
  </si>
  <si>
    <t>П.00</t>
  </si>
  <si>
    <t xml:space="preserve">Профессиональный цикл </t>
  </si>
  <si>
    <t>ПМ.01</t>
  </si>
  <si>
    <t>МДК.01.01</t>
  </si>
  <si>
    <t>МДК.01.02</t>
  </si>
  <si>
    <t>УП.01</t>
  </si>
  <si>
    <t>Учебная практика</t>
  </si>
  <si>
    <t>ПП.01</t>
  </si>
  <si>
    <t>ПМ.01.Э</t>
  </si>
  <si>
    <t>Экзамен по модулю</t>
  </si>
  <si>
    <t>ПМ. 02</t>
  </si>
  <si>
    <t>МДК.02.01</t>
  </si>
  <si>
    <t>УП.02</t>
  </si>
  <si>
    <t>ПП.02</t>
  </si>
  <si>
    <t>ПМ.02.Э</t>
  </si>
  <si>
    <t>ПМ. 03</t>
  </si>
  <si>
    <t>МДК.03.01</t>
  </si>
  <si>
    <t>МДК.03.02</t>
  </si>
  <si>
    <t>УП.03</t>
  </si>
  <si>
    <t xml:space="preserve"> -, ДЗ</t>
  </si>
  <si>
    <t>ПП.03</t>
  </si>
  <si>
    <t>ПДП.00</t>
  </si>
  <si>
    <t>Всего</t>
  </si>
  <si>
    <t>ГИА.00</t>
  </si>
  <si>
    <t>Итого:</t>
  </si>
  <si>
    <t>1 нед.</t>
  </si>
  <si>
    <t>Демонстрационный экзамен</t>
  </si>
  <si>
    <t>Государственная итоговая аттестация</t>
  </si>
  <si>
    <t>ВСЕГО</t>
  </si>
  <si>
    <t>Дисциплин и МДК</t>
  </si>
  <si>
    <t>1. Программа обучения по специальности</t>
  </si>
  <si>
    <t>учебной практики</t>
  </si>
  <si>
    <t>производственной практики</t>
  </si>
  <si>
    <t>преддипломной практики</t>
  </si>
  <si>
    <t>консультации</t>
  </si>
  <si>
    <t>Самостоятельная работа</t>
  </si>
  <si>
    <t>1.2. Демонстрационный экзамен (1 нед.)</t>
  </si>
  <si>
    <t>17 нед.</t>
  </si>
  <si>
    <t>теория</t>
  </si>
  <si>
    <t>практика</t>
  </si>
  <si>
    <t>в т.ч. в форме практической подготовки</t>
  </si>
  <si>
    <t xml:space="preserve">Производственная практика </t>
  </si>
  <si>
    <t>ПРОВЕРКА "всего учебных занятий</t>
  </si>
  <si>
    <t>теоретич. недель</t>
  </si>
  <si>
    <t>1з/12дз/5э</t>
  </si>
  <si>
    <t>1з/9дз/ 4э</t>
  </si>
  <si>
    <t xml:space="preserve"> З, ДЗ</t>
  </si>
  <si>
    <t xml:space="preserve">Информатика </t>
  </si>
  <si>
    <r>
      <t>в т. ч.</t>
    </r>
    <r>
      <rPr>
        <b/>
        <sz val="12"/>
        <rFont val="Times New Roman"/>
        <family val="1"/>
        <charset val="204"/>
      </rPr>
      <t xml:space="preserve"> по учебным дисциплинам и МДК</t>
    </r>
  </si>
  <si>
    <r>
      <rPr>
        <b/>
        <sz val="12"/>
        <rFont val="Times New Roman"/>
        <family val="1"/>
        <charset val="204"/>
      </rPr>
      <t>Количество</t>
    </r>
    <r>
      <rPr>
        <sz val="12"/>
        <rFont val="Times New Roman"/>
        <family val="1"/>
        <charset val="204"/>
      </rPr>
      <t xml:space="preserve"> экзаменов</t>
    </r>
  </si>
  <si>
    <t>ПА всего</t>
  </si>
  <si>
    <t>теоретическое обучение</t>
  </si>
  <si>
    <t>Всего учебных занятий</t>
  </si>
  <si>
    <t>Промежуточная аттестация по циклу</t>
  </si>
  <si>
    <t>Промежуточная аттестация по МДК</t>
  </si>
  <si>
    <t>ФГОС</t>
  </si>
  <si>
    <t>СГ.00</t>
  </si>
  <si>
    <t xml:space="preserve">Социально-гуманитарный цикл </t>
  </si>
  <si>
    <t>СГ.01</t>
  </si>
  <si>
    <t>СГ.02</t>
  </si>
  <si>
    <t>СГ.03</t>
  </si>
  <si>
    <t>СГ.04</t>
  </si>
  <si>
    <t>СГ.05</t>
  </si>
  <si>
    <t>История России</t>
  </si>
  <si>
    <t>ПМ.03.Э</t>
  </si>
  <si>
    <t>ГИА</t>
  </si>
  <si>
    <t>1476 ФГОС</t>
  </si>
  <si>
    <t>дисцип. (модули)</t>
  </si>
  <si>
    <t>вариатив</t>
  </si>
  <si>
    <t>ОП.10</t>
  </si>
  <si>
    <t>СОО</t>
  </si>
  <si>
    <t>З</t>
  </si>
  <si>
    <t xml:space="preserve">условные знаки </t>
  </si>
  <si>
    <t>форм промежуточной аттестации:</t>
  </si>
  <si>
    <t>ИТОГО</t>
  </si>
  <si>
    <t>Информатика</t>
  </si>
  <si>
    <t>Обществознание</t>
  </si>
  <si>
    <t>ОУДп.12</t>
  </si>
  <si>
    <t>Основы проектно-исследовательской деятельности (Индивидуальный проект)</t>
  </si>
  <si>
    <t>убрала из 2 сем. 23 часа в 3 сем.</t>
  </si>
  <si>
    <t>убрала из 2 сем. 32 часа в 3 сем.</t>
  </si>
  <si>
    <t>зачетов (без Физической культуры)</t>
  </si>
  <si>
    <t>Э, ДЗ</t>
  </si>
  <si>
    <t>часы ИРПО С ПА</t>
  </si>
  <si>
    <t>проверка аудиторных часов БЕЗ ПА</t>
  </si>
  <si>
    <t>Обязательная аудиторная</t>
  </si>
  <si>
    <t xml:space="preserve">Практика учебная и производственная </t>
  </si>
  <si>
    <t>24 нед.</t>
  </si>
  <si>
    <t>Учебные занятия</t>
  </si>
  <si>
    <t>УП и ПП</t>
  </si>
  <si>
    <t>Вариативная часть</t>
  </si>
  <si>
    <t>IV курс</t>
  </si>
  <si>
    <t>какие кДЗ объединены (2 кДЗ)</t>
  </si>
  <si>
    <t>!!! 11 ДЗ</t>
  </si>
  <si>
    <t>8 сем.</t>
  </si>
  <si>
    <t>7 сем.</t>
  </si>
  <si>
    <t>Всего самостоятельной работы (без ПА)</t>
  </si>
  <si>
    <t>Всего практики учебной и производственной</t>
  </si>
  <si>
    <t>Эм</t>
  </si>
  <si>
    <t>этот столбец для проверки. После работы - скрыть/удалить</t>
  </si>
  <si>
    <t>УП</t>
  </si>
  <si>
    <t>Базовые общеобразовательные  дисциплины</t>
  </si>
  <si>
    <t>ОДб.00</t>
  </si>
  <si>
    <t>Дополнительные дисциплины</t>
  </si>
  <si>
    <t>ОП.11</t>
  </si>
  <si>
    <t xml:space="preserve">Безопасность жизнедеятельности </t>
  </si>
  <si>
    <t>Основы педагогики</t>
  </si>
  <si>
    <t>Основы психологии</t>
  </si>
  <si>
    <t>Основы обучения лиц с особыми образовательными потребностями</t>
  </si>
  <si>
    <t>Русский язык и культура профессиональной коммуникации педагога</t>
  </si>
  <si>
    <t>Возрастная анатомия, физиология и гигиена</t>
  </si>
  <si>
    <t>Проектная и исследовательская деятельность в профессиональной сфере</t>
  </si>
  <si>
    <t>Информатика и информационно-коммуникационные технологии в профессиональной деятельности</t>
  </si>
  <si>
    <t>Государственная итоговая аттестация проводится в форме демонстрационного экзамена и защиты дипломной работы</t>
  </si>
  <si>
    <t>Защита дипломной работы</t>
  </si>
  <si>
    <t>1.1. Дипломная работа</t>
  </si>
  <si>
    <t>Выполнение дипломной работы с 18 мая по 14 июня (всего 4 нед.)</t>
  </si>
  <si>
    <t>Защита дипломной работы (1 нед.)</t>
  </si>
  <si>
    <t>ОДп. 00</t>
  </si>
  <si>
    <t>Профильные общеобразовательные дисциплины</t>
  </si>
  <si>
    <t>25 нед.</t>
  </si>
  <si>
    <r>
      <t>(</t>
    </r>
    <r>
      <rPr>
        <b/>
        <sz val="12"/>
        <color rgb="FFFF0000"/>
        <rFont val="Times New Roman"/>
        <family val="1"/>
        <charset val="204"/>
      </rPr>
      <t xml:space="preserve">16 </t>
    </r>
    <r>
      <rPr>
        <b/>
        <sz val="12"/>
        <rFont val="Times New Roman"/>
        <family val="1"/>
        <charset val="204"/>
      </rPr>
      <t>т + 1 ПА)</t>
    </r>
  </si>
  <si>
    <r>
      <t>(</t>
    </r>
    <r>
      <rPr>
        <b/>
        <sz val="12"/>
        <color rgb="FFFF0000"/>
        <rFont val="Times New Roman"/>
        <family val="1"/>
        <charset val="204"/>
      </rPr>
      <t>18</t>
    </r>
    <r>
      <rPr>
        <b/>
        <sz val="12"/>
        <rFont val="Times New Roman"/>
        <family val="1"/>
        <charset val="204"/>
      </rPr>
      <t xml:space="preserve"> т + 5 п + 1 ПА)</t>
    </r>
  </si>
  <si>
    <r>
      <t>(</t>
    </r>
    <r>
      <rPr>
        <b/>
        <sz val="12"/>
        <color rgb="FFFF0000"/>
        <rFont val="Times New Roman"/>
        <family val="1"/>
        <charset val="204"/>
      </rPr>
      <t>12</t>
    </r>
    <r>
      <rPr>
        <b/>
        <sz val="12"/>
        <rFont val="Times New Roman"/>
        <family val="1"/>
        <charset val="204"/>
      </rPr>
      <t xml:space="preserve"> т + 4 п + 1 ПА)</t>
    </r>
  </si>
  <si>
    <r>
      <t>(</t>
    </r>
    <r>
      <rPr>
        <b/>
        <sz val="12"/>
        <color rgb="FFFF0000"/>
        <rFont val="Times New Roman"/>
        <family val="1"/>
        <charset val="204"/>
      </rPr>
      <t>12</t>
    </r>
    <r>
      <rPr>
        <b/>
        <sz val="12"/>
        <rFont val="Times New Roman"/>
        <family val="1"/>
        <charset val="204"/>
      </rPr>
      <t xml:space="preserve"> т + 5 п)</t>
    </r>
  </si>
  <si>
    <r>
      <rPr>
        <b/>
        <sz val="12"/>
        <color rgb="FFFF0000"/>
        <rFont val="Times New Roman"/>
        <family val="1"/>
        <charset val="204"/>
      </rPr>
      <t>(6</t>
    </r>
    <r>
      <rPr>
        <b/>
        <sz val="12"/>
        <rFont val="Times New Roman"/>
        <family val="1"/>
        <charset val="204"/>
      </rPr>
      <t xml:space="preserve"> т + 11 п + 1 ПА)</t>
    </r>
  </si>
  <si>
    <r>
      <rPr>
        <b/>
        <sz val="12"/>
        <color rgb="FFFF0000"/>
        <rFont val="Times New Roman"/>
        <family val="1"/>
        <charset val="204"/>
      </rPr>
      <t>(17</t>
    </r>
    <r>
      <rPr>
        <b/>
        <sz val="12"/>
        <rFont val="Times New Roman"/>
        <family val="1"/>
        <charset val="204"/>
      </rPr>
      <t xml:space="preserve"> т + 0 ПА)</t>
    </r>
  </si>
  <si>
    <r>
      <t>(</t>
    </r>
    <r>
      <rPr>
        <b/>
        <sz val="12"/>
        <color rgb="FFFF0000"/>
        <rFont val="Times New Roman"/>
        <family val="1"/>
        <charset val="204"/>
      </rPr>
      <t>22</t>
    </r>
    <r>
      <rPr>
        <b/>
        <sz val="12"/>
        <rFont val="Times New Roman"/>
        <family val="1"/>
        <charset val="204"/>
      </rPr>
      <t xml:space="preserve"> т + 2 ПА)</t>
    </r>
  </si>
  <si>
    <t>Промежуточная аттестация, консультации, самостоятельная работа</t>
  </si>
  <si>
    <t>из вариатива</t>
  </si>
  <si>
    <t>18 нед.</t>
  </si>
  <si>
    <t>в т.ч. ПДП</t>
  </si>
  <si>
    <t xml:space="preserve"> ДЗ, Э</t>
  </si>
  <si>
    <t xml:space="preserve"> ДЗ</t>
  </si>
  <si>
    <t>1з/10ДЗ/5Э</t>
  </si>
  <si>
    <t>0З/0ДЗ/2Э</t>
  </si>
  <si>
    <t>0З/1ДЗ/0Э</t>
  </si>
  <si>
    <t>0З/3ДЗ/1ДЗ(к)/1Э(к)/1Эм</t>
  </si>
  <si>
    <t>специальность 49.02.01 Физическая культура</t>
  </si>
  <si>
    <t>Математические методы решения профессиональных задач</t>
  </si>
  <si>
    <t>Анатомия и физиология человека</t>
  </si>
  <si>
    <t>Гигиенические основы физической культуры и спорта</t>
  </si>
  <si>
    <t>Теория и история физической культуры и спорта</t>
  </si>
  <si>
    <t>ОП.12</t>
  </si>
  <si>
    <t>ОП.13</t>
  </si>
  <si>
    <t>Основы биомеханики</t>
  </si>
  <si>
    <t>ОП.13.01</t>
  </si>
  <si>
    <t>ОП.13.02</t>
  </si>
  <si>
    <t>ОП.13.03</t>
  </si>
  <si>
    <t>ОП.13.04</t>
  </si>
  <si>
    <t>ОП.13.05</t>
  </si>
  <si>
    <t>ОП.13.06</t>
  </si>
  <si>
    <t>ОП.13.07</t>
  </si>
  <si>
    <t>ОП.13.08</t>
  </si>
  <si>
    <t>Гимнастика</t>
  </si>
  <si>
    <t>Спортивные игры</t>
  </si>
  <si>
    <t>Подвижные игры</t>
  </si>
  <si>
    <t>Легкая атлетика</t>
  </si>
  <si>
    <t>Плавание</t>
  </si>
  <si>
    <t>Туризм</t>
  </si>
  <si>
    <t>Новые виды физкультурно-спортивных занятий</t>
  </si>
  <si>
    <t>Художественная гимнастика, спортивная борьба</t>
  </si>
  <si>
    <t>ОП.15</t>
  </si>
  <si>
    <t>Основы врачебного контроля, лечебной физической культуры и массажа</t>
  </si>
  <si>
    <t>Организация и проведение физкультурно-спортивной работы</t>
  </si>
  <si>
    <t>Организационно-методические основы физкультурно-спортивной работы</t>
  </si>
  <si>
    <t>Методическое обеспечение организации физкультурной и спортивной деятельности</t>
  </si>
  <si>
    <t>Теоретические и прикладные аспекты методической работы в области физической культуры и спорта</t>
  </si>
  <si>
    <t>Преподавание физической культуры по основным общеобразовательным программам</t>
  </si>
  <si>
    <t>Методика обучения предмету "Физическая культура"</t>
  </si>
  <si>
    <t>Теоретические и методические основы организации внеурочной деятельности по физической культуре</t>
  </si>
  <si>
    <t>ДЗ, Э</t>
  </si>
  <si>
    <t>1З/9ДЗ/3Э</t>
  </si>
  <si>
    <r>
      <t>(</t>
    </r>
    <r>
      <rPr>
        <b/>
        <sz val="12"/>
        <color rgb="FFFF0000"/>
        <rFont val="Times New Roman"/>
        <family val="1"/>
        <charset val="204"/>
      </rPr>
      <t>19</t>
    </r>
    <r>
      <rPr>
        <b/>
        <sz val="12"/>
        <rFont val="Times New Roman"/>
        <family val="1"/>
        <charset val="204"/>
      </rPr>
      <t xml:space="preserve"> т + 5 п + 1 ПА)</t>
    </r>
  </si>
  <si>
    <t>ОП.16</t>
  </si>
  <si>
    <t>Основы предпринимательской деятельности</t>
  </si>
  <si>
    <t>З, Э</t>
  </si>
  <si>
    <t>Э(к)2</t>
  </si>
  <si>
    <t xml:space="preserve">  -,-, -, ДЗ</t>
  </si>
  <si>
    <t>З, З, З, З, З,  ДЗ</t>
  </si>
  <si>
    <t>ДЗ(к)1</t>
  </si>
  <si>
    <t>Э(к)2, ДЗ(к)2</t>
  </si>
  <si>
    <t>ДЗ(к)2</t>
  </si>
  <si>
    <t>, -, ДЗ</t>
  </si>
  <si>
    <t>ДЗ(к)3</t>
  </si>
  <si>
    <t>Э, -, ДЗ</t>
  </si>
  <si>
    <t>ДЗ(к)7, -, Э(к)5</t>
  </si>
  <si>
    <t xml:space="preserve"> ДЗ, -, ДЗ</t>
  </si>
  <si>
    <t>0З/3ДЗ/1Э/1Эм</t>
  </si>
  <si>
    <t>0з/11ДЗ/4ДЗ(к)/4Э/3Э(к)</t>
  </si>
  <si>
    <t>ДЗ, ДЗ, Э,-, ДЗ(к)4</t>
  </si>
  <si>
    <t>Э(к)4, - , Э, - Э(к)5, ДЗ(к)4</t>
  </si>
  <si>
    <t xml:space="preserve"> -, Э(к), - , Э(к)5, ДЗ(к)4</t>
  </si>
  <si>
    <t>ОУДп.13</t>
  </si>
  <si>
    <t>0</t>
  </si>
  <si>
    <t>5з/3ДЗ/1ДЗ(к)</t>
  </si>
  <si>
    <t>0з/6ДЗ/2ДЗ(к)/2Э/1Э(к)</t>
  </si>
  <si>
    <t>Э(к)4, ДЗ</t>
  </si>
  <si>
    <t>0з/3ДЗ/1ДЗ(к)/2Э/1Эм</t>
  </si>
  <si>
    <t>0з/9ДЗ/2ДЗ(к)/3Э/3Эм</t>
  </si>
  <si>
    <t>Организация спортивно-массовых соревнований и мероприятий по выполнению требований Всероссийского физкультурно-спортивного комплекса "Готов к труду и обороне"</t>
  </si>
  <si>
    <t xml:space="preserve"> -, -, ДЗ</t>
  </si>
  <si>
    <t>Э(к)8, ДЗ(к)6</t>
  </si>
  <si>
    <t>Э(к)9</t>
  </si>
  <si>
    <t xml:space="preserve"> -, Э(к),  ДЗ</t>
  </si>
  <si>
    <t>-, -, ДЗ(к)3</t>
  </si>
  <si>
    <t>, -, Э(к)9</t>
  </si>
  <si>
    <t>Производственная практика по профилю специальности</t>
  </si>
  <si>
    <t>ДЗ, ДЗ</t>
  </si>
  <si>
    <t>УД.14</t>
  </si>
  <si>
    <t xml:space="preserve">                                                                                                                                  УТВЕРЖДАЮ</t>
  </si>
  <si>
    <t>государственного бюджетного профессионального образовательного</t>
  </si>
  <si>
    <t xml:space="preserve"> учреждения  Краснодарского края</t>
  </si>
  <si>
    <t xml:space="preserve">«Ейский полипрофильный колледж » </t>
  </si>
  <si>
    <t xml:space="preserve">основной  образовательной программы 
среднего профессионального образования
 программы подготовки специалистов среднего звена 
основной профессиональной образовательной программы 
среднего профессионального образования
 программы подготовки специалистов среднего звена 
</t>
  </si>
  <si>
    <r>
      <rPr>
        <sz val="14"/>
        <color indexed="8"/>
        <rFont val="Times New Roman"/>
        <family val="1"/>
        <charset val="204"/>
      </rPr>
      <t xml:space="preserve">по специальности </t>
    </r>
    <r>
      <rPr>
        <b/>
        <sz val="14"/>
        <color indexed="8"/>
        <rFont val="Times New Roman"/>
        <family val="1"/>
        <charset val="204"/>
      </rPr>
      <t>49.02.01  Физическая культура</t>
    </r>
  </si>
  <si>
    <t>Форма обучения – очная</t>
  </si>
  <si>
    <t>Нормативный срок обучения – 3 года  10 мес</t>
  </si>
  <si>
    <t>на базе   основного общего образования</t>
  </si>
  <si>
    <t>Директор _____________Е.Г. Сидоренко</t>
  </si>
  <si>
    <t>«1» сентября 2023 г.</t>
  </si>
  <si>
    <t xml:space="preserve"> УЧЕБНЫЙ ПЛАН</t>
  </si>
  <si>
    <t xml:space="preserve">Квалификация:   педагог по физической культуре и спорту </t>
  </si>
  <si>
    <t>среднего профессионального образования</t>
  </si>
  <si>
    <t>программы подготовки специалистов среднего звена</t>
  </si>
  <si>
    <t>Базовые и новые виды физкультурно-спортивной деятельности</t>
  </si>
  <si>
    <t>-,Э(к)8, ДЗ(к)6</t>
  </si>
  <si>
    <t>Учебный 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</si>
</sst>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rgb="FFFF0000"/>
      <name val="Arial Cyr"/>
      <charset val="204"/>
    </font>
    <font>
      <b/>
      <sz val="12"/>
      <color rgb="FFC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78">
    <xf numFmtId="0" fontId="0" fillId="0" borderId="0" xfId="0"/>
    <xf numFmtId="0" fontId="2" fillId="8" borderId="1" xfId="1" applyFont="1" applyFill="1" applyBorder="1" applyAlignment="1" applyProtection="1">
      <alignment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2" fillId="0" borderId="1" xfId="1" applyFont="1" applyFill="1" applyBorder="1" applyAlignment="1" applyProtection="1">
      <alignment vertical="center" wrapText="1"/>
    </xf>
    <xf numFmtId="0" fontId="4" fillId="0" borderId="1" xfId="1" applyFont="1" applyBorder="1" applyAlignment="1">
      <alignment horizontal="center" vertical="center"/>
    </xf>
    <xf numFmtId="0" fontId="2" fillId="11" borderId="1" xfId="1" applyFont="1" applyFill="1" applyBorder="1" applyAlignment="1" applyProtection="1">
      <alignment horizontal="left" wrapText="1"/>
    </xf>
    <xf numFmtId="0" fontId="4" fillId="0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3" fillId="11" borderId="1" xfId="1" applyNumberFormat="1" applyFont="1" applyFill="1" applyBorder="1" applyAlignment="1" applyProtection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/>
    </xf>
    <xf numFmtId="0" fontId="2" fillId="8" borderId="1" xfId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0" borderId="0" xfId="1" applyFont="1"/>
    <xf numFmtId="0" fontId="5" fillId="0" borderId="5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0" fontId="2" fillId="10" borderId="1" xfId="1" applyFont="1" applyFill="1" applyBorder="1" applyAlignment="1" applyProtection="1">
      <alignment vertical="center" wrapText="1"/>
    </xf>
    <xf numFmtId="0" fontId="5" fillId="10" borderId="1" xfId="1" applyFont="1" applyFill="1" applyBorder="1" applyAlignment="1">
      <alignment horizontal="center" vertical="center"/>
    </xf>
    <xf numFmtId="0" fontId="4" fillId="12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49" fontId="2" fillId="13" borderId="3" xfId="0" applyNumberFormat="1" applyFont="1" applyFill="1" applyBorder="1" applyAlignment="1" applyProtection="1">
      <alignment horizontal="center" vertical="center" wrapText="1"/>
    </xf>
    <xf numFmtId="0" fontId="2" fillId="13" borderId="1" xfId="0" applyFont="1" applyFill="1" applyBorder="1" applyAlignment="1" applyProtection="1">
      <alignment vertical="center" wrapText="1"/>
    </xf>
    <xf numFmtId="0" fontId="2" fillId="13" borderId="1" xfId="0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2" fillId="13" borderId="1" xfId="0" applyFont="1" applyFill="1" applyBorder="1" applyAlignment="1">
      <alignment vertical="center" wrapText="1"/>
    </xf>
    <xf numFmtId="49" fontId="3" fillId="14" borderId="1" xfId="0" applyNumberFormat="1" applyFont="1" applyFill="1" applyBorder="1" applyAlignment="1" applyProtection="1">
      <alignment horizontal="center" vertical="center" wrapText="1"/>
    </xf>
    <xf numFmtId="0" fontId="2" fillId="13" borderId="1" xfId="0" applyFont="1" applyFill="1" applyBorder="1" applyAlignment="1" applyProtection="1">
      <alignment vertical="top" wrapText="1"/>
    </xf>
    <xf numFmtId="0" fontId="2" fillId="13" borderId="1" xfId="0" applyFont="1" applyFill="1" applyBorder="1" applyAlignment="1" applyProtection="1">
      <alignment wrapText="1"/>
    </xf>
    <xf numFmtId="49" fontId="2" fillId="13" borderId="1" xfId="0" applyNumberFormat="1" applyFont="1" applyFill="1" applyBorder="1" applyAlignment="1" applyProtection="1">
      <alignment horizontal="center" wrapText="1"/>
    </xf>
    <xf numFmtId="0" fontId="1" fillId="0" borderId="0" xfId="1" applyFont="1"/>
    <xf numFmtId="0" fontId="5" fillId="0" borderId="0" xfId="1" applyFont="1"/>
    <xf numFmtId="0" fontId="6" fillId="0" borderId="0" xfId="0" applyFont="1"/>
    <xf numFmtId="0" fontId="7" fillId="0" borderId="0" xfId="1" applyFont="1" applyFill="1" applyAlignment="1">
      <alignment vertical="center"/>
    </xf>
    <xf numFmtId="0" fontId="4" fillId="0" borderId="0" xfId="1" applyFont="1" applyFill="1"/>
    <xf numFmtId="0" fontId="4" fillId="0" borderId="0" xfId="1" applyNumberFormat="1" applyFont="1" applyFill="1"/>
    <xf numFmtId="0" fontId="7" fillId="0" borderId="0" xfId="1" applyFont="1" applyFill="1" applyBorder="1" applyAlignment="1">
      <alignment horizontal="left"/>
    </xf>
    <xf numFmtId="0" fontId="7" fillId="0" borderId="0" xfId="1" applyFont="1" applyFill="1"/>
    <xf numFmtId="0" fontId="8" fillId="0" borderId="0" xfId="1" applyFont="1" applyFill="1"/>
    <xf numFmtId="0" fontId="5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 vertical="top"/>
    </xf>
    <xf numFmtId="0" fontId="5" fillId="3" borderId="3" xfId="1" applyNumberFormat="1" applyFont="1" applyFill="1" applyBorder="1" applyAlignment="1">
      <alignment horizontal="center" vertical="center" textRotation="90"/>
    </xf>
    <xf numFmtId="0" fontId="5" fillId="0" borderId="3" xfId="1" applyFont="1" applyBorder="1" applyAlignment="1">
      <alignment horizontal="center" textRotation="90"/>
    </xf>
    <xf numFmtId="0" fontId="5" fillId="2" borderId="3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 textRotation="90"/>
    </xf>
    <xf numFmtId="0" fontId="4" fillId="2" borderId="3" xfId="1" applyFont="1" applyFill="1" applyBorder="1" applyAlignment="1">
      <alignment horizontal="center" vertical="top"/>
    </xf>
    <xf numFmtId="0" fontId="4" fillId="6" borderId="3" xfId="1" applyFont="1" applyFill="1" applyBorder="1" applyAlignment="1">
      <alignment horizontal="center" vertical="top"/>
    </xf>
    <xf numFmtId="0" fontId="5" fillId="3" borderId="0" xfId="1" applyFont="1" applyFill="1"/>
    <xf numFmtId="0" fontId="4" fillId="3" borderId="1" xfId="1" applyNumberFormat="1" applyFont="1" applyFill="1" applyBorder="1" applyAlignment="1">
      <alignment horizontal="center" textRotation="90"/>
    </xf>
    <xf numFmtId="0" fontId="4" fillId="0" borderId="3" xfId="1" applyFont="1" applyFill="1" applyBorder="1" applyAlignment="1">
      <alignment horizontal="center" textRotation="90" wrapText="1"/>
    </xf>
    <xf numFmtId="0" fontId="4" fillId="11" borderId="1" xfId="1" applyFont="1" applyFill="1" applyBorder="1" applyAlignment="1">
      <alignment horizontal="center" vertical="center" textRotation="90"/>
    </xf>
    <xf numFmtId="0" fontId="4" fillId="11" borderId="1" xfId="1" applyFont="1" applyFill="1" applyBorder="1" applyAlignment="1">
      <alignment horizontal="center" textRotation="90"/>
    </xf>
    <xf numFmtId="0" fontId="4" fillId="11" borderId="1" xfId="1" applyNumberFormat="1" applyFont="1" applyFill="1" applyBorder="1" applyAlignment="1">
      <alignment horizontal="center" textRotation="90"/>
    </xf>
    <xf numFmtId="0" fontId="4" fillId="11" borderId="3" xfId="1" applyFont="1" applyFill="1" applyBorder="1" applyAlignment="1">
      <alignment horizontal="center" textRotation="90" wrapText="1"/>
    </xf>
    <xf numFmtId="0" fontId="4" fillId="11" borderId="3" xfId="1" applyFont="1" applyFill="1" applyBorder="1" applyAlignment="1">
      <alignment horizontal="center" textRotation="90"/>
    </xf>
    <xf numFmtId="0" fontId="4" fillId="11" borderId="3" xfId="1" applyFont="1" applyFill="1" applyBorder="1" applyAlignment="1">
      <alignment horizontal="center" vertical="top"/>
    </xf>
    <xf numFmtId="0" fontId="4" fillId="11" borderId="0" xfId="1" applyFont="1" applyFill="1" applyBorder="1" applyAlignment="1">
      <alignment horizontal="center" vertical="top"/>
    </xf>
    <xf numFmtId="0" fontId="4" fillId="11" borderId="0" xfId="1" applyFont="1" applyFill="1"/>
    <xf numFmtId="0" fontId="6" fillId="11" borderId="0" xfId="0" applyFont="1" applyFill="1"/>
    <xf numFmtId="0" fontId="5" fillId="12" borderId="1" xfId="1" applyFont="1" applyFill="1" applyBorder="1" applyAlignment="1">
      <alignment horizontal="center" vertical="center"/>
    </xf>
    <xf numFmtId="0" fontId="5" fillId="10" borderId="1" xfId="1" applyNumberFormat="1" applyFont="1" applyFill="1" applyBorder="1" applyAlignment="1">
      <alignment horizontal="center" vertical="center"/>
    </xf>
    <xf numFmtId="0" fontId="5" fillId="10" borderId="0" xfId="1" applyFont="1" applyFill="1" applyBorder="1" applyAlignment="1">
      <alignment horizontal="center"/>
    </xf>
    <xf numFmtId="0" fontId="4" fillId="10" borderId="0" xfId="1" applyFont="1" applyFill="1"/>
    <xf numFmtId="0" fontId="6" fillId="10" borderId="0" xfId="0" applyFont="1" applyFill="1"/>
    <xf numFmtId="0" fontId="4" fillId="0" borderId="0" xfId="1" applyFont="1" applyBorder="1"/>
    <xf numFmtId="49" fontId="5" fillId="7" borderId="1" xfId="1" applyNumberFormat="1" applyFont="1" applyFill="1" applyBorder="1" applyAlignment="1">
      <alignment horizontal="center" vertical="center"/>
    </xf>
    <xf numFmtId="0" fontId="5" fillId="6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5" fillId="5" borderId="1" xfId="1" applyFont="1" applyFill="1" applyBorder="1" applyAlignment="1">
      <alignment vertical="center"/>
    </xf>
    <xf numFmtId="0" fontId="5" fillId="6" borderId="1" xfId="1" applyFont="1" applyFill="1" applyBorder="1" applyAlignment="1">
      <alignment vertical="center"/>
    </xf>
    <xf numFmtId="0" fontId="5" fillId="6" borderId="1" xfId="1" applyFont="1" applyFill="1" applyBorder="1" applyAlignment="1">
      <alignment horizontal="center" vertical="center"/>
    </xf>
    <xf numFmtId="0" fontId="5" fillId="0" borderId="0" xfId="1" applyFont="1" applyFill="1"/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 wrapText="1"/>
    </xf>
    <xf numFmtId="0" fontId="5" fillId="5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/>
    </xf>
    <xf numFmtId="0" fontId="6" fillId="4" borderId="0" xfId="0" applyFont="1" applyFill="1"/>
    <xf numFmtId="0" fontId="5" fillId="9" borderId="9" xfId="1" applyFont="1" applyFill="1" applyBorder="1" applyAlignment="1">
      <alignment vertical="center"/>
    </xf>
    <xf numFmtId="0" fontId="10" fillId="9" borderId="10" xfId="1" applyFont="1" applyFill="1" applyBorder="1" applyAlignment="1">
      <alignment vertical="center" wrapText="1"/>
    </xf>
    <xf numFmtId="0" fontId="5" fillId="9" borderId="8" xfId="1" applyFont="1" applyFill="1" applyBorder="1" applyAlignment="1">
      <alignment horizontal="center" vertical="center"/>
    </xf>
    <xf numFmtId="0" fontId="5" fillId="9" borderId="13" xfId="1" applyFont="1" applyFill="1" applyBorder="1" applyAlignment="1">
      <alignment horizontal="center" vertical="center"/>
    </xf>
    <xf numFmtId="0" fontId="5" fillId="9" borderId="5" xfId="1" applyFont="1" applyFill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4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14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4" borderId="0" xfId="1" applyFont="1" applyFill="1" applyBorder="1" applyAlignment="1">
      <alignment vertical="center"/>
    </xf>
    <xf numFmtId="0" fontId="4" fillId="4" borderId="14" xfId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5" fillId="0" borderId="15" xfId="1" applyFont="1" applyFill="1" applyBorder="1" applyAlignment="1">
      <alignment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0" fontId="6" fillId="12" borderId="0" xfId="0" applyFont="1" applyFill="1"/>
    <xf numFmtId="0" fontId="6" fillId="15" borderId="0" xfId="0" applyFont="1" applyFill="1"/>
    <xf numFmtId="0" fontId="6" fillId="6" borderId="0" xfId="0" applyFont="1" applyFill="1"/>
    <xf numFmtId="0" fontId="1" fillId="0" borderId="0" xfId="1" applyFont="1" applyFill="1"/>
    <xf numFmtId="0" fontId="6" fillId="0" borderId="0" xfId="0" applyFont="1" applyFill="1"/>
    <xf numFmtId="0" fontId="10" fillId="0" borderId="10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/>
    </xf>
    <xf numFmtId="0" fontId="5" fillId="0" borderId="1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textRotation="90"/>
    </xf>
    <xf numFmtId="0" fontId="5" fillId="0" borderId="11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 textRotation="90"/>
    </xf>
    <xf numFmtId="0" fontId="5" fillId="0" borderId="15" xfId="1" applyNumberFormat="1" applyFont="1" applyFill="1" applyBorder="1" applyAlignment="1">
      <alignment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textRotation="90"/>
    </xf>
    <xf numFmtId="0" fontId="5" fillId="0" borderId="0" xfId="1" applyFont="1" applyFill="1" applyBorder="1"/>
    <xf numFmtId="0" fontId="5" fillId="0" borderId="0" xfId="1" applyNumberFormat="1" applyFont="1" applyFill="1" applyBorder="1"/>
    <xf numFmtId="0" fontId="4" fillId="2" borderId="6" xfId="1" applyFont="1" applyFill="1" applyBorder="1" applyAlignment="1">
      <alignment horizontal="center" vertical="top"/>
    </xf>
    <xf numFmtId="0" fontId="4" fillId="11" borderId="6" xfId="1" applyFont="1" applyFill="1" applyBorder="1" applyAlignment="1">
      <alignment horizontal="center" vertical="top"/>
    </xf>
    <xf numFmtId="0" fontId="5" fillId="10" borderId="5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49" fontId="5" fillId="7" borderId="5" xfId="1" applyNumberFormat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4" fillId="6" borderId="17" xfId="1" applyFont="1" applyFill="1" applyBorder="1" applyAlignment="1">
      <alignment horizontal="center" vertical="top"/>
    </xf>
    <xf numFmtId="0" fontId="4" fillId="11" borderId="17" xfId="1" applyFont="1" applyFill="1" applyBorder="1" applyAlignment="1">
      <alignment horizontal="center" vertical="top"/>
    </xf>
    <xf numFmtId="0" fontId="5" fillId="10" borderId="16" xfId="1" applyFont="1" applyFill="1" applyBorder="1" applyAlignment="1">
      <alignment horizontal="center" vertical="center"/>
    </xf>
    <xf numFmtId="0" fontId="4" fillId="6" borderId="16" xfId="1" applyFont="1" applyFill="1" applyBorder="1" applyAlignment="1">
      <alignment horizontal="center" vertical="center"/>
    </xf>
    <xf numFmtId="49" fontId="5" fillId="7" borderId="16" xfId="1" applyNumberFormat="1" applyFont="1" applyFill="1" applyBorder="1" applyAlignment="1">
      <alignment horizontal="center" vertical="center"/>
    </xf>
    <xf numFmtId="0" fontId="5" fillId="6" borderId="16" xfId="1" applyFont="1" applyFill="1" applyBorder="1" applyAlignment="1">
      <alignment vertical="center"/>
    </xf>
    <xf numFmtId="0" fontId="5" fillId="6" borderId="16" xfId="1" applyFont="1" applyFill="1" applyBorder="1" applyAlignment="1">
      <alignment horizontal="center" vertical="center"/>
    </xf>
    <xf numFmtId="0" fontId="5" fillId="4" borderId="16" xfId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right" vertical="center"/>
    </xf>
    <xf numFmtId="0" fontId="5" fillId="12" borderId="1" xfId="1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11" borderId="0" xfId="0" applyFont="1" applyFill="1" applyAlignment="1">
      <alignment vertical="center"/>
    </xf>
    <xf numFmtId="0" fontId="14" fillId="10" borderId="0" xfId="0" applyFont="1" applyFill="1" applyAlignment="1">
      <alignment vertical="center"/>
    </xf>
    <xf numFmtId="49" fontId="14" fillId="0" borderId="0" xfId="0" applyNumberFormat="1" applyFont="1" applyAlignment="1">
      <alignment vertical="center"/>
    </xf>
    <xf numFmtId="0" fontId="14" fillId="4" borderId="0" xfId="0" applyFont="1" applyFill="1" applyAlignment="1">
      <alignment vertical="center"/>
    </xf>
    <xf numFmtId="0" fontId="4" fillId="17" borderId="0" xfId="1" applyFont="1" applyFill="1"/>
    <xf numFmtId="0" fontId="13" fillId="0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5" fillId="0" borderId="0" xfId="0" applyFont="1" applyAlignment="1">
      <alignment horizontal="right"/>
    </xf>
    <xf numFmtId="0" fontId="15" fillId="3" borderId="0" xfId="0" applyFont="1" applyFill="1" applyAlignment="1">
      <alignment horizontal="right"/>
    </xf>
    <xf numFmtId="0" fontId="5" fillId="3" borderId="0" xfId="1" applyFont="1" applyFill="1" applyBorder="1" applyAlignment="1">
      <alignment horizontal="left"/>
    </xf>
    <xf numFmtId="0" fontId="4" fillId="3" borderId="0" xfId="1" applyFont="1" applyFill="1"/>
    <xf numFmtId="49" fontId="5" fillId="0" borderId="0" xfId="1" applyNumberFormat="1" applyFont="1" applyFill="1"/>
    <xf numFmtId="49" fontId="4" fillId="0" borderId="0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3" fillId="0" borderId="0" xfId="1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 textRotation="90"/>
    </xf>
    <xf numFmtId="0" fontId="4" fillId="0" borderId="0" xfId="1" applyFont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/>
    </xf>
    <xf numFmtId="0" fontId="5" fillId="17" borderId="0" xfId="1" applyNumberFormat="1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4" fillId="19" borderId="1" xfId="1" applyFont="1" applyFill="1" applyBorder="1" applyAlignment="1">
      <alignment horizontal="center" vertical="center"/>
    </xf>
    <xf numFmtId="0" fontId="4" fillId="11" borderId="12" xfId="1" applyFont="1" applyFill="1" applyBorder="1" applyAlignment="1">
      <alignment horizontal="center" vertical="top"/>
    </xf>
    <xf numFmtId="0" fontId="5" fillId="10" borderId="8" xfId="1" applyFont="1" applyFill="1" applyBorder="1" applyAlignment="1">
      <alignment horizontal="center" vertical="center"/>
    </xf>
    <xf numFmtId="0" fontId="4" fillId="6" borderId="12" xfId="1" applyFont="1" applyFill="1" applyBorder="1" applyAlignment="1">
      <alignment horizontal="center" vertical="top"/>
    </xf>
    <xf numFmtId="0" fontId="4" fillId="6" borderId="8" xfId="1" applyFont="1" applyFill="1" applyBorder="1" applyAlignment="1">
      <alignment horizontal="center" vertical="center"/>
    </xf>
    <xf numFmtId="0" fontId="5" fillId="6" borderId="8" xfId="1" applyNumberFormat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vertical="center"/>
    </xf>
    <xf numFmtId="0" fontId="5" fillId="6" borderId="8" xfId="1" applyFont="1" applyFill="1" applyBorder="1" applyAlignment="1">
      <alignment horizontal="center" vertical="center"/>
    </xf>
    <xf numFmtId="0" fontId="4" fillId="6" borderId="16" xfId="1" applyFont="1" applyFill="1" applyBorder="1" applyAlignment="1">
      <alignment horizontal="center" vertical="top"/>
    </xf>
    <xf numFmtId="0" fontId="1" fillId="20" borderId="0" xfId="1" applyFont="1" applyFill="1"/>
    <xf numFmtId="0" fontId="4" fillId="20" borderId="0" xfId="1" applyFont="1" applyFill="1"/>
    <xf numFmtId="49" fontId="5" fillId="20" borderId="8" xfId="1" applyNumberFormat="1" applyFont="1" applyFill="1" applyBorder="1" applyAlignment="1">
      <alignment horizontal="center" vertical="center"/>
    </xf>
    <xf numFmtId="0" fontId="4" fillId="20" borderId="0" xfId="1" applyFont="1" applyFill="1" applyBorder="1" applyAlignment="1">
      <alignment horizontal="left" vertical="center" wrapText="1"/>
    </xf>
    <xf numFmtId="0" fontId="5" fillId="20" borderId="0" xfId="1" applyFont="1" applyFill="1" applyBorder="1" applyAlignment="1">
      <alignment horizontal="center"/>
    </xf>
    <xf numFmtId="0" fontId="11" fillId="20" borderId="0" xfId="0" applyFont="1" applyFill="1" applyAlignment="1">
      <alignment horizontal="center"/>
    </xf>
    <xf numFmtId="0" fontId="6" fillId="20" borderId="0" xfId="0" applyFont="1" applyFill="1"/>
    <xf numFmtId="0" fontId="4" fillId="16" borderId="0" xfId="1" applyFont="1" applyFill="1" applyBorder="1" applyAlignment="1">
      <alignment horizontal="left" vertical="center" wrapText="1"/>
    </xf>
    <xf numFmtId="0" fontId="5" fillId="16" borderId="0" xfId="1" applyFont="1" applyFill="1" applyBorder="1" applyAlignment="1">
      <alignment horizontal="center"/>
    </xf>
    <xf numFmtId="0" fontId="11" fillId="16" borderId="0" xfId="0" applyFont="1" applyFill="1" applyAlignment="1">
      <alignment horizontal="center"/>
    </xf>
    <xf numFmtId="0" fontId="6" fillId="16" borderId="0" xfId="0" applyFont="1" applyFill="1"/>
    <xf numFmtId="0" fontId="5" fillId="20" borderId="12" xfId="1" applyFont="1" applyFill="1" applyBorder="1" applyAlignment="1">
      <alignment horizontal="center" textRotation="90" wrapText="1"/>
    </xf>
    <xf numFmtId="0" fontId="5" fillId="0" borderId="3" xfId="1" applyFont="1" applyBorder="1" applyAlignment="1">
      <alignment horizontal="center" vertical="center" textRotation="90"/>
    </xf>
    <xf numFmtId="0" fontId="5" fillId="0" borderId="3" xfId="1" applyFont="1" applyBorder="1" applyAlignment="1">
      <alignment horizontal="center" vertical="center" wrapText="1"/>
    </xf>
    <xf numFmtId="0" fontId="5" fillId="12" borderId="3" xfId="1" applyFont="1" applyFill="1" applyBorder="1" applyAlignment="1">
      <alignment horizontal="center" textRotation="90"/>
    </xf>
    <xf numFmtId="0" fontId="5" fillId="0" borderId="5" xfId="1" applyFont="1" applyFill="1" applyBorder="1" applyAlignment="1">
      <alignment horizontal="right" vertical="center" wrapText="1"/>
    </xf>
    <xf numFmtId="0" fontId="5" fillId="0" borderId="5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textRotation="90"/>
    </xf>
    <xf numFmtId="0" fontId="4" fillId="0" borderId="3" xfId="1" applyFont="1" applyFill="1" applyBorder="1" applyAlignment="1">
      <alignment horizontal="center" vertical="top"/>
    </xf>
    <xf numFmtId="0" fontId="4" fillId="0" borderId="12" xfId="1" applyFont="1" applyFill="1" applyBorder="1" applyAlignment="1">
      <alignment horizontal="center" vertical="top"/>
    </xf>
    <xf numFmtId="0" fontId="4" fillId="0" borderId="6" xfId="1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4" fillId="3" borderId="3" xfId="1" applyNumberFormat="1" applyFont="1" applyFill="1" applyBorder="1" applyAlignment="1">
      <alignment horizontal="center" textRotation="90"/>
    </xf>
    <xf numFmtId="0" fontId="4" fillId="0" borderId="3" xfId="1" applyFont="1" applyFill="1" applyBorder="1" applyAlignment="1">
      <alignment horizontal="center" wrapText="1"/>
    </xf>
    <xf numFmtId="0" fontId="5" fillId="0" borderId="1" xfId="1" applyFont="1" applyBorder="1" applyAlignment="1">
      <alignment horizontal="center" textRotation="90" wrapText="1"/>
    </xf>
    <xf numFmtId="0" fontId="4" fillId="0" borderId="0" xfId="1" applyFont="1" applyFill="1" applyBorder="1" applyAlignment="1">
      <alignment horizontal="center" vertical="top" wrapText="1"/>
    </xf>
    <xf numFmtId="0" fontId="4" fillId="2" borderId="12" xfId="1" applyFont="1" applyFill="1" applyBorder="1" applyAlignment="1">
      <alignment horizontal="center" vertical="top"/>
    </xf>
    <xf numFmtId="0" fontId="4" fillId="6" borderId="21" xfId="1" applyFont="1" applyFill="1" applyBorder="1" applyAlignment="1">
      <alignment horizontal="center" vertical="top"/>
    </xf>
    <xf numFmtId="0" fontId="4" fillId="11" borderId="21" xfId="1" applyFont="1" applyFill="1" applyBorder="1" applyAlignment="1">
      <alignment horizontal="center" vertical="top"/>
    </xf>
    <xf numFmtId="0" fontId="5" fillId="10" borderId="20" xfId="1" applyFont="1" applyFill="1" applyBorder="1" applyAlignment="1">
      <alignment horizontal="center" vertical="center"/>
    </xf>
    <xf numFmtId="0" fontId="4" fillId="6" borderId="20" xfId="1" applyFont="1" applyFill="1" applyBorder="1" applyAlignment="1">
      <alignment horizontal="center" vertical="center"/>
    </xf>
    <xf numFmtId="49" fontId="5" fillId="7" borderId="20" xfId="1" applyNumberFormat="1" applyFont="1" applyFill="1" applyBorder="1" applyAlignment="1">
      <alignment horizontal="center" vertical="center"/>
    </xf>
    <xf numFmtId="0" fontId="5" fillId="6" borderId="20" xfId="1" applyFont="1" applyFill="1" applyBorder="1" applyAlignment="1">
      <alignment vertical="center"/>
    </xf>
    <xf numFmtId="0" fontId="5" fillId="6" borderId="20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top"/>
    </xf>
    <xf numFmtId="0" fontId="4" fillId="2" borderId="23" xfId="1" applyFont="1" applyFill="1" applyBorder="1" applyAlignment="1">
      <alignment horizontal="center" vertical="top"/>
    </xf>
    <xf numFmtId="0" fontId="4" fillId="11" borderId="23" xfId="1" applyFont="1" applyFill="1" applyBorder="1" applyAlignment="1">
      <alignment horizontal="center" vertical="top"/>
    </xf>
    <xf numFmtId="0" fontId="4" fillId="11" borderId="16" xfId="1" applyFont="1" applyFill="1" applyBorder="1" applyAlignment="1">
      <alignment horizontal="center" vertical="top"/>
    </xf>
    <xf numFmtId="0" fontId="5" fillId="10" borderId="24" xfId="1" applyFont="1" applyFill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49" fontId="5" fillId="7" borderId="24" xfId="1" applyNumberFormat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5" fillId="0" borderId="24" xfId="1" applyFont="1" applyBorder="1" applyAlignment="1">
      <alignment vertical="center"/>
    </xf>
    <xf numFmtId="0" fontId="5" fillId="0" borderId="24" xfId="1" applyFont="1" applyBorder="1" applyAlignment="1">
      <alignment horizontal="center" vertical="center"/>
    </xf>
    <xf numFmtId="0" fontId="5" fillId="9" borderId="24" xfId="1" applyFont="1" applyFill="1" applyBorder="1" applyAlignment="1">
      <alignment horizontal="center" vertical="center"/>
    </xf>
    <xf numFmtId="0" fontId="5" fillId="4" borderId="24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6" borderId="3" xfId="1" applyFont="1" applyFill="1" applyBorder="1" applyAlignment="1">
      <alignment horizontal="center" textRotation="90" wrapText="1"/>
    </xf>
    <xf numFmtId="0" fontId="4" fillId="6" borderId="20" xfId="1" applyFont="1" applyFill="1" applyBorder="1" applyAlignment="1">
      <alignment horizontal="center" textRotation="90" wrapText="1"/>
    </xf>
    <xf numFmtId="0" fontId="4" fillId="0" borderId="6" xfId="1" applyFont="1" applyFill="1" applyBorder="1" applyAlignment="1">
      <alignment horizontal="center" textRotation="90" wrapText="1"/>
    </xf>
    <xf numFmtId="0" fontId="4" fillId="6" borderId="17" xfId="1" applyFont="1" applyFill="1" applyBorder="1" applyAlignment="1">
      <alignment horizontal="center" textRotation="90" wrapText="1"/>
    </xf>
    <xf numFmtId="0" fontId="5" fillId="20" borderId="12" xfId="1" applyFont="1" applyFill="1" applyBorder="1" applyAlignment="1">
      <alignment horizontal="center" textRotation="90"/>
    </xf>
    <xf numFmtId="0" fontId="4" fillId="20" borderId="12" xfId="1" applyFont="1" applyFill="1" applyBorder="1" applyAlignment="1">
      <alignment horizontal="center" textRotation="90"/>
    </xf>
    <xf numFmtId="0" fontId="4" fillId="20" borderId="8" xfId="1" applyFont="1" applyFill="1" applyBorder="1" applyAlignment="1">
      <alignment horizontal="center" vertical="center"/>
    </xf>
    <xf numFmtId="0" fontId="5" fillId="20" borderId="8" xfId="1" applyNumberFormat="1" applyFont="1" applyFill="1" applyBorder="1" applyAlignment="1">
      <alignment horizontal="center" vertical="center"/>
    </xf>
    <xf numFmtId="0" fontId="5" fillId="20" borderId="8" xfId="1" applyFont="1" applyFill="1" applyBorder="1" applyAlignment="1">
      <alignment vertical="center"/>
    </xf>
    <xf numFmtId="0" fontId="5" fillId="20" borderId="8" xfId="1" applyFont="1" applyFill="1" applyBorder="1" applyAlignment="1">
      <alignment horizontal="center" vertical="center"/>
    </xf>
    <xf numFmtId="0" fontId="5" fillId="20" borderId="13" xfId="1" applyFont="1" applyFill="1" applyBorder="1" applyAlignment="1">
      <alignment horizontal="center" vertical="center"/>
    </xf>
    <xf numFmtId="0" fontId="4" fillId="20" borderId="13" xfId="1" applyFont="1" applyFill="1" applyBorder="1" applyAlignment="1">
      <alignment horizontal="left" vertical="center" wrapText="1"/>
    </xf>
    <xf numFmtId="0" fontId="4" fillId="0" borderId="23" xfId="1" applyFont="1" applyFill="1" applyBorder="1" applyAlignment="1">
      <alignment horizontal="center" textRotation="90" wrapText="1"/>
    </xf>
    <xf numFmtId="0" fontId="4" fillId="3" borderId="24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19" fillId="0" borderId="0" xfId="1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1" fillId="0" borderId="0" xfId="0" applyFont="1" applyFill="1" applyAlignment="1">
      <alignment horizontal="right"/>
    </xf>
    <xf numFmtId="0" fontId="16" fillId="0" borderId="0" xfId="0" applyFont="1" applyFill="1" applyAlignment="1">
      <alignment vertical="center"/>
    </xf>
    <xf numFmtId="0" fontId="19" fillId="0" borderId="0" xfId="1" applyFont="1" applyFill="1" applyAlignment="1">
      <alignment wrapText="1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wrapText="1"/>
    </xf>
    <xf numFmtId="0" fontId="21" fillId="0" borderId="0" xfId="0" applyFont="1" applyFill="1" applyAlignment="1">
      <alignment horizontal="right" wrapText="1"/>
    </xf>
    <xf numFmtId="0" fontId="16" fillId="0" borderId="0" xfId="0" applyFont="1" applyFill="1" applyAlignment="1">
      <alignment vertical="center" wrapText="1"/>
    </xf>
    <xf numFmtId="0" fontId="5" fillId="0" borderId="8" xfId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4" fillId="3" borderId="3" xfId="1" applyNumberFormat="1" applyFont="1" applyFill="1" applyBorder="1" applyAlignment="1">
      <alignment horizontal="center"/>
    </xf>
    <xf numFmtId="0" fontId="6" fillId="0" borderId="0" xfId="0" applyFont="1" applyFill="1" applyAlignment="1"/>
    <xf numFmtId="0" fontId="4" fillId="0" borderId="3" xfId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/>
    </xf>
    <xf numFmtId="0" fontId="4" fillId="12" borderId="3" xfId="1" applyFont="1" applyFill="1" applyBorder="1" applyAlignment="1">
      <alignment horizontal="center"/>
    </xf>
    <xf numFmtId="0" fontId="4" fillId="20" borderId="12" xfId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4" fillId="0" borderId="23" xfId="1" applyNumberFormat="1" applyFont="1" applyBorder="1" applyAlignment="1">
      <alignment horizontal="center" vertical="top"/>
    </xf>
    <xf numFmtId="0" fontId="4" fillId="5" borderId="3" xfId="1" applyNumberFormat="1" applyFont="1" applyFill="1" applyBorder="1" applyAlignment="1">
      <alignment horizontal="center" vertical="top"/>
    </xf>
    <xf numFmtId="0" fontId="4" fillId="0" borderId="3" xfId="1" applyNumberFormat="1" applyFont="1" applyFill="1" applyBorder="1" applyAlignment="1">
      <alignment horizontal="center" vertical="top"/>
    </xf>
    <xf numFmtId="0" fontId="4" fillId="6" borderId="3" xfId="1" applyNumberFormat="1" applyFont="1" applyFill="1" applyBorder="1" applyAlignment="1">
      <alignment horizontal="center" vertical="top"/>
    </xf>
    <xf numFmtId="0" fontId="4" fillId="6" borderId="21" xfId="1" applyNumberFormat="1" applyFont="1" applyFill="1" applyBorder="1" applyAlignment="1">
      <alignment horizontal="center" vertical="top"/>
    </xf>
    <xf numFmtId="0" fontId="4" fillId="0" borderId="6" xfId="1" applyNumberFormat="1" applyFont="1" applyBorder="1" applyAlignment="1">
      <alignment horizontal="center" vertical="top"/>
    </xf>
    <xf numFmtId="0" fontId="4" fillId="0" borderId="12" xfId="1" applyNumberFormat="1" applyFont="1" applyFill="1" applyBorder="1" applyAlignment="1">
      <alignment horizontal="center" vertical="top"/>
    </xf>
    <xf numFmtId="0" fontId="4" fillId="6" borderId="12" xfId="1" applyNumberFormat="1" applyFont="1" applyFill="1" applyBorder="1" applyAlignment="1">
      <alignment horizontal="center" vertical="top"/>
    </xf>
    <xf numFmtId="0" fontId="4" fillId="6" borderId="16" xfId="1" applyNumberFormat="1" applyFont="1" applyFill="1" applyBorder="1" applyAlignment="1">
      <alignment horizontal="center" vertical="top"/>
    </xf>
    <xf numFmtId="0" fontId="4" fillId="3" borderId="0" xfId="1" applyNumberFormat="1" applyFont="1" applyFill="1" applyBorder="1" applyAlignment="1">
      <alignment horizontal="center" vertical="top"/>
    </xf>
    <xf numFmtId="0" fontId="1" fillId="0" borderId="0" xfId="1" applyNumberFormat="1" applyFont="1"/>
    <xf numFmtId="0" fontId="6" fillId="0" borderId="0" xfId="0" applyNumberFormat="1" applyFont="1"/>
    <xf numFmtId="0" fontId="14" fillId="0" borderId="0" xfId="0" applyNumberFormat="1" applyFont="1" applyAlignment="1">
      <alignment vertical="center"/>
    </xf>
    <xf numFmtId="0" fontId="4" fillId="0" borderId="1" xfId="1" applyNumberFormat="1" applyFont="1" applyBorder="1" applyAlignment="1">
      <alignment horizontal="center" vertical="center" textRotation="90"/>
    </xf>
    <xf numFmtId="0" fontId="2" fillId="0" borderId="1" xfId="1" applyNumberFormat="1" applyFont="1" applyFill="1" applyBorder="1" applyAlignment="1" applyProtection="1">
      <alignment horizontal="left" wrapText="1"/>
    </xf>
    <xf numFmtId="0" fontId="4" fillId="0" borderId="1" xfId="1" applyNumberFormat="1" applyFont="1" applyBorder="1" applyAlignment="1">
      <alignment horizontal="center" textRotation="90"/>
    </xf>
    <xf numFmtId="0" fontId="4" fillId="12" borderId="1" xfId="1" applyNumberFormat="1" applyFont="1" applyFill="1" applyBorder="1" applyAlignment="1">
      <alignment horizontal="center" textRotation="90"/>
    </xf>
    <xf numFmtId="0" fontId="4" fillId="0" borderId="3" xfId="1" applyNumberFormat="1" applyFont="1" applyFill="1" applyBorder="1" applyAlignment="1">
      <alignment horizontal="center" textRotation="90" wrapText="1"/>
    </xf>
    <xf numFmtId="0" fontId="4" fillId="20" borderId="12" xfId="1" applyNumberFormat="1" applyFont="1" applyFill="1" applyBorder="1" applyAlignment="1">
      <alignment horizontal="center" textRotation="90"/>
    </xf>
    <xf numFmtId="0" fontId="4" fillId="0" borderId="3" xfId="1" applyNumberFormat="1" applyFont="1" applyBorder="1" applyAlignment="1">
      <alignment horizontal="center" vertical="top"/>
    </xf>
    <xf numFmtId="0" fontId="4" fillId="3" borderId="1" xfId="1" applyNumberFormat="1" applyFont="1" applyFill="1" applyBorder="1" applyAlignment="1">
      <alignment horizontal="center"/>
    </xf>
    <xf numFmtId="0" fontId="4" fillId="12" borderId="1" xfId="1" applyNumberFormat="1" applyFont="1" applyFill="1" applyBorder="1" applyAlignment="1">
      <alignment horizontal="center"/>
    </xf>
    <xf numFmtId="0" fontId="4" fillId="7" borderId="23" xfId="1" applyNumberFormat="1" applyFont="1" applyFill="1" applyBorder="1" applyAlignment="1">
      <alignment horizontal="center" vertical="top"/>
    </xf>
    <xf numFmtId="0" fontId="4" fillId="7" borderId="6" xfId="1" applyNumberFormat="1" applyFont="1" applyFill="1" applyBorder="1" applyAlignment="1">
      <alignment horizontal="center" vertical="top"/>
    </xf>
    <xf numFmtId="0" fontId="2" fillId="0" borderId="1" xfId="1" applyNumberFormat="1" applyFont="1" applyFill="1" applyBorder="1" applyAlignment="1" applyProtection="1">
      <alignment horizontal="left"/>
    </xf>
    <xf numFmtId="0" fontId="5" fillId="10" borderId="18" xfId="1" applyFont="1" applyFill="1" applyBorder="1" applyAlignment="1">
      <alignment horizontal="center" vertical="center"/>
    </xf>
    <xf numFmtId="0" fontId="4" fillId="6" borderId="18" xfId="1" applyFont="1" applyFill="1" applyBorder="1" applyAlignment="1">
      <alignment horizontal="center" vertical="center"/>
    </xf>
    <xf numFmtId="0" fontId="5" fillId="6" borderId="18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 vertical="center"/>
    </xf>
    <xf numFmtId="0" fontId="4" fillId="21" borderId="1" xfId="1" applyFont="1" applyFill="1" applyBorder="1" applyAlignment="1">
      <alignment horizontal="center" vertical="center"/>
    </xf>
    <xf numFmtId="0" fontId="16" fillId="2" borderId="3" xfId="1" applyFont="1" applyFill="1" applyBorder="1" applyAlignment="1">
      <alignment horizontal="center" vertical="top"/>
    </xf>
    <xf numFmtId="0" fontId="16" fillId="6" borderId="3" xfId="1" applyFont="1" applyFill="1" applyBorder="1" applyAlignment="1">
      <alignment horizontal="center" vertical="top"/>
    </xf>
    <xf numFmtId="0" fontId="16" fillId="6" borderId="21" xfId="1" applyFont="1" applyFill="1" applyBorder="1" applyAlignment="1">
      <alignment horizontal="center" vertical="top"/>
    </xf>
    <xf numFmtId="0" fontId="16" fillId="6" borderId="16" xfId="1" applyFont="1" applyFill="1" applyBorder="1" applyAlignment="1">
      <alignment horizontal="center" vertical="top"/>
    </xf>
    <xf numFmtId="0" fontId="16" fillId="5" borderId="3" xfId="1" applyNumberFormat="1" applyFont="1" applyFill="1" applyBorder="1" applyAlignment="1">
      <alignment horizontal="center" vertical="top"/>
    </xf>
    <xf numFmtId="0" fontId="16" fillId="0" borderId="3" xfId="1" applyNumberFormat="1" applyFont="1" applyFill="1" applyBorder="1" applyAlignment="1">
      <alignment horizontal="center" vertical="top"/>
    </xf>
    <xf numFmtId="0" fontId="16" fillId="6" borderId="3" xfId="1" applyNumberFormat="1" applyFont="1" applyFill="1" applyBorder="1" applyAlignment="1">
      <alignment horizontal="center" vertical="top"/>
    </xf>
    <xf numFmtId="0" fontId="16" fillId="6" borderId="21" xfId="1" applyNumberFormat="1" applyFont="1" applyFill="1" applyBorder="1" applyAlignment="1">
      <alignment horizontal="center" vertical="top"/>
    </xf>
    <xf numFmtId="0" fontId="16" fillId="6" borderId="16" xfId="1" applyNumberFormat="1" applyFont="1" applyFill="1" applyBorder="1" applyAlignment="1">
      <alignment horizontal="center" vertical="top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14" borderId="8" xfId="0" applyFont="1" applyFill="1" applyBorder="1" applyAlignment="1" applyProtection="1">
      <alignment horizontal="left" vertical="center" wrapText="1"/>
    </xf>
    <xf numFmtId="0" fontId="4" fillId="12" borderId="8" xfId="0" applyFont="1" applyFill="1" applyBorder="1" applyAlignment="1" applyProtection="1">
      <alignment horizontal="left" vertical="center" wrapText="1"/>
    </xf>
    <xf numFmtId="0" fontId="4" fillId="21" borderId="1" xfId="0" applyFont="1" applyFill="1" applyBorder="1" applyAlignment="1" applyProtection="1">
      <alignment horizontal="center" vertical="center" wrapText="1"/>
    </xf>
    <xf numFmtId="0" fontId="5" fillId="0" borderId="24" xfId="1" applyNumberFormat="1" applyFont="1" applyFill="1" applyBorder="1" applyAlignment="1">
      <alignment vertical="center"/>
    </xf>
    <xf numFmtId="0" fontId="5" fillId="5" borderId="1" xfId="1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/>
    </xf>
    <xf numFmtId="0" fontId="5" fillId="6" borderId="20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vertical="center"/>
    </xf>
    <xf numFmtId="0" fontId="5" fillId="6" borderId="18" xfId="1" applyNumberFormat="1" applyFont="1" applyFill="1" applyBorder="1" applyAlignment="1">
      <alignment horizontal="center" vertical="center"/>
    </xf>
    <xf numFmtId="0" fontId="5" fillId="6" borderId="16" xfId="1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vertical="center"/>
    </xf>
    <xf numFmtId="0" fontId="5" fillId="0" borderId="24" xfId="1" applyNumberFormat="1" applyFont="1" applyFill="1" applyBorder="1" applyAlignment="1">
      <alignment horizontal="center" vertical="center"/>
    </xf>
    <xf numFmtId="0" fontId="4" fillId="6" borderId="1" xfId="1" applyNumberFormat="1" applyFont="1" applyFill="1" applyBorder="1" applyAlignment="1">
      <alignment horizontal="center" vertical="center"/>
    </xf>
    <xf numFmtId="0" fontId="5" fillId="6" borderId="20" xfId="1" applyNumberFormat="1" applyFont="1" applyFill="1" applyBorder="1" applyAlignment="1">
      <alignment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6" borderId="8" xfId="1" applyNumberFormat="1" applyFont="1" applyFill="1" applyBorder="1" applyAlignment="1">
      <alignment vertical="center"/>
    </xf>
    <xf numFmtId="0" fontId="5" fillId="6" borderId="16" xfId="1" applyNumberFormat="1" applyFont="1" applyFill="1" applyBorder="1" applyAlignment="1">
      <alignment vertical="center"/>
    </xf>
    <xf numFmtId="0" fontId="5" fillId="6" borderId="1" xfId="1" applyNumberFormat="1" applyFont="1" applyFill="1" applyBorder="1" applyAlignment="1">
      <alignment vertical="center"/>
    </xf>
    <xf numFmtId="0" fontId="5" fillId="6" borderId="18" xfId="1" applyNumberFormat="1" applyFont="1" applyFill="1" applyBorder="1" applyAlignment="1">
      <alignment vertical="center"/>
    </xf>
    <xf numFmtId="0" fontId="5" fillId="5" borderId="1" xfId="1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4" fillId="0" borderId="0" xfId="1" applyNumberFormat="1" applyFont="1" applyFill="1" applyBorder="1" applyAlignment="1">
      <alignment horizontal="center" textRotation="90"/>
    </xf>
    <xf numFmtId="0" fontId="5" fillId="0" borderId="0" xfId="1" applyFont="1" applyFill="1" applyBorder="1" applyAlignment="1">
      <alignment horizontal="center" textRotation="90"/>
    </xf>
    <xf numFmtId="0" fontId="5" fillId="0" borderId="0" xfId="1" applyFont="1" applyFill="1" applyBorder="1" applyAlignment="1">
      <alignment horizontal="center" textRotation="90" wrapText="1"/>
    </xf>
    <xf numFmtId="0" fontId="1" fillId="0" borderId="0" xfId="1" applyFont="1" applyFill="1" applyBorder="1"/>
    <xf numFmtId="0" fontId="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vertical="center"/>
    </xf>
    <xf numFmtId="0" fontId="4" fillId="5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6" borderId="20" xfId="1" applyNumberFormat="1" applyFont="1" applyFill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/>
    </xf>
    <xf numFmtId="0" fontId="4" fillId="6" borderId="16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24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center" vertical="center"/>
    </xf>
    <xf numFmtId="0" fontId="9" fillId="21" borderId="1" xfId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4" fillId="18" borderId="0" xfId="1" applyFont="1" applyFill="1"/>
    <xf numFmtId="0" fontId="5" fillId="18" borderId="0" xfId="1" applyFont="1" applyFill="1" applyBorder="1" applyAlignment="1">
      <alignment horizontal="center" textRotation="90"/>
    </xf>
    <xf numFmtId="0" fontId="22" fillId="18" borderId="0" xfId="1" applyNumberFormat="1" applyFont="1" applyFill="1"/>
    <xf numFmtId="0" fontId="4" fillId="0" borderId="1" xfId="1" applyNumberFormat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 textRotation="90"/>
    </xf>
    <xf numFmtId="0" fontId="22" fillId="3" borderId="0" xfId="1" applyNumberFormat="1" applyFont="1" applyFill="1"/>
    <xf numFmtId="0" fontId="4" fillId="3" borderId="0" xfId="1" applyNumberFormat="1" applyFont="1" applyFill="1"/>
    <xf numFmtId="0" fontId="5" fillId="3" borderId="0" xfId="1" applyNumberFormat="1" applyFont="1" applyFill="1" applyBorder="1" applyAlignment="1">
      <alignment horizontal="center" vertical="center" textRotation="90"/>
    </xf>
    <xf numFmtId="0" fontId="17" fillId="0" borderId="3" xfId="1" applyFont="1" applyBorder="1" applyAlignment="1">
      <alignment horizontal="center" vertical="center" wrapText="1"/>
    </xf>
    <xf numFmtId="0" fontId="22" fillId="16" borderId="0" xfId="1" applyNumberFormat="1" applyFont="1" applyFill="1"/>
    <xf numFmtId="0" fontId="5" fillId="20" borderId="0" xfId="1" applyFont="1" applyFill="1" applyBorder="1" applyAlignment="1">
      <alignment horizontal="center" textRotation="90"/>
    </xf>
    <xf numFmtId="0" fontId="5" fillId="10" borderId="0" xfId="1" applyFont="1" applyFill="1" applyBorder="1"/>
    <xf numFmtId="0" fontId="4" fillId="0" borderId="0" xfId="1" applyFont="1" applyFill="1" applyAlignment="1">
      <alignment horizontal="right"/>
    </xf>
    <xf numFmtId="0" fontId="5" fillId="22" borderId="1" xfId="1" applyNumberFormat="1" applyFont="1" applyFill="1" applyBorder="1" applyAlignment="1">
      <alignment horizontal="center" vertical="center"/>
    </xf>
    <xf numFmtId="0" fontId="5" fillId="22" borderId="24" xfId="1" applyNumberFormat="1" applyFont="1" applyFill="1" applyBorder="1" applyAlignment="1">
      <alignment horizontal="center" vertical="center"/>
    </xf>
    <xf numFmtId="0" fontId="5" fillId="22" borderId="20" xfId="1" applyNumberFormat="1" applyFont="1" applyFill="1" applyBorder="1" applyAlignment="1">
      <alignment horizontal="center" vertical="center"/>
    </xf>
    <xf numFmtId="0" fontId="5" fillId="22" borderId="5" xfId="1" applyNumberFormat="1" applyFont="1" applyFill="1" applyBorder="1" applyAlignment="1">
      <alignment horizontal="center" vertical="center"/>
    </xf>
    <xf numFmtId="0" fontId="5" fillId="22" borderId="16" xfId="1" applyNumberFormat="1" applyFont="1" applyFill="1" applyBorder="1" applyAlignment="1">
      <alignment horizontal="center" vertical="center"/>
    </xf>
    <xf numFmtId="0" fontId="5" fillId="22" borderId="8" xfId="1" applyNumberFormat="1" applyFont="1" applyFill="1" applyBorder="1" applyAlignment="1">
      <alignment horizontal="center" vertical="center"/>
    </xf>
    <xf numFmtId="0" fontId="5" fillId="22" borderId="18" xfId="1" applyNumberFormat="1" applyFont="1" applyFill="1" applyBorder="1" applyAlignment="1">
      <alignment horizontal="center" vertical="center"/>
    </xf>
    <xf numFmtId="0" fontId="4" fillId="23" borderId="1" xfId="1" applyFont="1" applyFill="1" applyBorder="1" applyAlignment="1">
      <alignment horizontal="center" vertical="center"/>
    </xf>
    <xf numFmtId="0" fontId="4" fillId="23" borderId="24" xfId="1" applyFont="1" applyFill="1" applyBorder="1" applyAlignment="1">
      <alignment horizontal="center" vertical="center"/>
    </xf>
    <xf numFmtId="0" fontId="4" fillId="23" borderId="20" xfId="1" applyFont="1" applyFill="1" applyBorder="1" applyAlignment="1">
      <alignment horizontal="center" vertical="center"/>
    </xf>
    <xf numFmtId="0" fontId="4" fillId="23" borderId="5" xfId="1" applyFont="1" applyFill="1" applyBorder="1" applyAlignment="1">
      <alignment horizontal="center" vertical="center"/>
    </xf>
    <xf numFmtId="0" fontId="4" fillId="23" borderId="8" xfId="1" applyFont="1" applyFill="1" applyBorder="1" applyAlignment="1">
      <alignment horizontal="center" vertical="center"/>
    </xf>
    <xf numFmtId="0" fontId="4" fillId="23" borderId="16" xfId="1" applyFont="1" applyFill="1" applyBorder="1" applyAlignment="1">
      <alignment horizontal="center" vertical="center"/>
    </xf>
    <xf numFmtId="0" fontId="4" fillId="23" borderId="18" xfId="1" applyFont="1" applyFill="1" applyBorder="1" applyAlignment="1">
      <alignment horizontal="center" vertical="center"/>
    </xf>
    <xf numFmtId="0" fontId="5" fillId="18" borderId="3" xfId="1" applyFont="1" applyFill="1" applyBorder="1" applyAlignment="1">
      <alignment horizontal="center" textRotation="90"/>
    </xf>
    <xf numFmtId="0" fontId="5" fillId="18" borderId="1" xfId="1" applyFont="1" applyFill="1" applyBorder="1" applyAlignment="1">
      <alignment horizontal="center" textRotation="90" wrapText="1"/>
    </xf>
    <xf numFmtId="0" fontId="4" fillId="18" borderId="1" xfId="1" applyFont="1" applyFill="1" applyBorder="1" applyAlignment="1">
      <alignment horizontal="center" wrapText="1"/>
    </xf>
    <xf numFmtId="0" fontId="4" fillId="18" borderId="1" xfId="1" applyNumberFormat="1" applyFont="1" applyFill="1" applyBorder="1" applyAlignment="1">
      <alignment horizontal="center" textRotation="90"/>
    </xf>
    <xf numFmtId="0" fontId="4" fillId="18" borderId="1" xfId="1" applyFont="1" applyFill="1" applyBorder="1" applyAlignment="1">
      <alignment horizontal="center" vertical="center"/>
    </xf>
    <xf numFmtId="0" fontId="4" fillId="24" borderId="1" xfId="1" applyFont="1" applyFill="1" applyBorder="1" applyAlignment="1">
      <alignment horizontal="center" vertical="center"/>
    </xf>
    <xf numFmtId="0" fontId="4" fillId="14" borderId="1" xfId="1" applyFont="1" applyFill="1" applyBorder="1" applyAlignment="1">
      <alignment horizontal="center" vertical="center"/>
    </xf>
    <xf numFmtId="0" fontId="4" fillId="13" borderId="1" xfId="1" applyFont="1" applyFill="1" applyBorder="1" applyAlignment="1">
      <alignment horizontal="center" vertical="center"/>
    </xf>
    <xf numFmtId="0" fontId="5" fillId="22" borderId="1" xfId="1" applyFont="1" applyFill="1" applyBorder="1" applyAlignment="1">
      <alignment horizontal="center" vertical="center"/>
    </xf>
    <xf numFmtId="0" fontId="5" fillId="13" borderId="1" xfId="1" applyFont="1" applyFill="1" applyBorder="1" applyAlignment="1">
      <alignment vertical="center"/>
    </xf>
    <xf numFmtId="0" fontId="4" fillId="13" borderId="1" xfId="1" applyNumberFormat="1" applyFont="1" applyFill="1" applyBorder="1" applyAlignment="1">
      <alignment horizontal="center" vertical="center"/>
    </xf>
    <xf numFmtId="0" fontId="5" fillId="13" borderId="1" xfId="1" applyFont="1" applyFill="1" applyBorder="1" applyAlignment="1">
      <alignment horizontal="center" vertical="center"/>
    </xf>
    <xf numFmtId="0" fontId="5" fillId="13" borderId="24" xfId="1" applyFont="1" applyFill="1" applyBorder="1" applyAlignment="1">
      <alignment vertical="center"/>
    </xf>
    <xf numFmtId="0" fontId="5" fillId="13" borderId="20" xfId="1" applyFont="1" applyFill="1" applyBorder="1" applyAlignment="1">
      <alignment vertical="center"/>
    </xf>
    <xf numFmtId="0" fontId="5" fillId="13" borderId="5" xfId="1" applyFont="1" applyFill="1" applyBorder="1" applyAlignment="1">
      <alignment vertical="center"/>
    </xf>
    <xf numFmtId="0" fontId="5" fillId="13" borderId="16" xfId="1" applyFont="1" applyFill="1" applyBorder="1" applyAlignment="1">
      <alignment vertical="center"/>
    </xf>
    <xf numFmtId="0" fontId="5" fillId="13" borderId="8" xfId="1" applyFont="1" applyFill="1" applyBorder="1" applyAlignment="1">
      <alignment vertical="center"/>
    </xf>
    <xf numFmtId="0" fontId="5" fillId="13" borderId="5" xfId="1" applyFont="1" applyFill="1" applyBorder="1" applyAlignment="1">
      <alignment horizontal="center" vertical="center"/>
    </xf>
    <xf numFmtId="0" fontId="5" fillId="13" borderId="18" xfId="1" applyFont="1" applyFill="1" applyBorder="1" applyAlignment="1">
      <alignment vertical="center"/>
    </xf>
    <xf numFmtId="0" fontId="5" fillId="25" borderId="1" xfId="1" applyFont="1" applyFill="1" applyBorder="1" applyAlignment="1">
      <alignment horizontal="center" vertical="center"/>
    </xf>
    <xf numFmtId="0" fontId="4" fillId="25" borderId="1" xfId="1" applyFont="1" applyFill="1" applyBorder="1" applyAlignment="1">
      <alignment horizontal="center" vertical="center"/>
    </xf>
    <xf numFmtId="0" fontId="5" fillId="25" borderId="1" xfId="1" applyNumberFormat="1" applyFont="1" applyFill="1" applyBorder="1" applyAlignment="1">
      <alignment horizontal="center" vertical="center"/>
    </xf>
    <xf numFmtId="0" fontId="5" fillId="25" borderId="8" xfId="1" applyNumberFormat="1" applyFont="1" applyFill="1" applyBorder="1" applyAlignment="1">
      <alignment horizontal="center" vertical="center"/>
    </xf>
    <xf numFmtId="0" fontId="5" fillId="25" borderId="24" xfId="1" applyNumberFormat="1" applyFont="1" applyFill="1" applyBorder="1" applyAlignment="1">
      <alignment horizontal="center" vertical="center"/>
    </xf>
    <xf numFmtId="0" fontId="5" fillId="25" borderId="20" xfId="1" applyNumberFormat="1" applyFont="1" applyFill="1" applyBorder="1" applyAlignment="1">
      <alignment horizontal="center" vertical="center"/>
    </xf>
    <xf numFmtId="0" fontId="5" fillId="25" borderId="5" xfId="1" applyNumberFormat="1" applyFont="1" applyFill="1" applyBorder="1" applyAlignment="1">
      <alignment horizontal="center" vertical="center"/>
    </xf>
    <xf numFmtId="0" fontId="5" fillId="25" borderId="16" xfId="1" applyNumberFormat="1" applyFont="1" applyFill="1" applyBorder="1" applyAlignment="1">
      <alignment horizontal="center" vertical="center"/>
    </xf>
    <xf numFmtId="0" fontId="5" fillId="25" borderId="18" xfId="1" applyNumberFormat="1" applyFont="1" applyFill="1" applyBorder="1" applyAlignment="1">
      <alignment horizontal="center" vertical="center"/>
    </xf>
    <xf numFmtId="0" fontId="23" fillId="24" borderId="1" xfId="1" applyFont="1" applyFill="1" applyBorder="1" applyAlignment="1">
      <alignment horizontal="center" vertical="center"/>
    </xf>
    <xf numFmtId="0" fontId="5" fillId="24" borderId="1" xfId="1" applyFont="1" applyFill="1" applyBorder="1" applyAlignment="1">
      <alignment vertical="center"/>
    </xf>
    <xf numFmtId="49" fontId="5" fillId="24" borderId="1" xfId="1" applyNumberFormat="1" applyFont="1" applyFill="1" applyBorder="1" applyAlignment="1">
      <alignment horizontal="center" vertical="center"/>
    </xf>
    <xf numFmtId="49" fontId="5" fillId="24" borderId="8" xfId="1" applyNumberFormat="1" applyFont="1" applyFill="1" applyBorder="1" applyAlignment="1">
      <alignment horizontal="center" vertical="center"/>
    </xf>
    <xf numFmtId="0" fontId="5" fillId="24" borderId="1" xfId="1" applyFont="1" applyFill="1" applyBorder="1" applyAlignment="1">
      <alignment horizontal="center" vertical="center"/>
    </xf>
    <xf numFmtId="0" fontId="5" fillId="24" borderId="5" xfId="1" applyFont="1" applyFill="1" applyBorder="1" applyAlignment="1">
      <alignment horizontal="center" vertical="center"/>
    </xf>
    <xf numFmtId="0" fontId="4" fillId="24" borderId="5" xfId="1" applyFont="1" applyFill="1" applyBorder="1" applyAlignment="1">
      <alignment horizontal="left" vertical="center" wrapText="1"/>
    </xf>
    <xf numFmtId="1" fontId="23" fillId="24" borderId="1" xfId="0" applyNumberFormat="1" applyFont="1" applyFill="1" applyBorder="1" applyAlignment="1" applyProtection="1">
      <alignment horizontal="center" vertical="center" wrapText="1"/>
    </xf>
    <xf numFmtId="0" fontId="23" fillId="24" borderId="1" xfId="0" applyFont="1" applyFill="1" applyBorder="1" applyAlignment="1">
      <alignment horizontal="center" vertical="center" wrapText="1"/>
    </xf>
    <xf numFmtId="1" fontId="5" fillId="25" borderId="1" xfId="1" applyNumberFormat="1" applyFont="1" applyFill="1" applyBorder="1" applyAlignment="1">
      <alignment horizontal="center" vertical="center"/>
    </xf>
    <xf numFmtId="0" fontId="4" fillId="24" borderId="0" xfId="1" applyFont="1" applyFill="1"/>
    <xf numFmtId="0" fontId="5" fillId="24" borderId="0" xfId="1" applyFont="1" applyFill="1" applyBorder="1" applyAlignment="1">
      <alignment horizontal="center" textRotation="90"/>
    </xf>
    <xf numFmtId="0" fontId="5" fillId="24" borderId="1" xfId="1" applyFont="1" applyFill="1" applyBorder="1" applyAlignment="1">
      <alignment horizontal="center" textRotation="90"/>
    </xf>
    <xf numFmtId="0" fontId="5" fillId="24" borderId="3" xfId="1" applyFont="1" applyFill="1" applyBorder="1" applyAlignment="1">
      <alignment horizontal="center" textRotation="90"/>
    </xf>
    <xf numFmtId="0" fontId="5" fillId="24" borderId="12" xfId="1" applyFont="1" applyFill="1" applyBorder="1" applyAlignment="1">
      <alignment horizontal="center" textRotation="90"/>
    </xf>
    <xf numFmtId="0" fontId="4" fillId="24" borderId="3" xfId="1" applyFont="1" applyFill="1" applyBorder="1" applyAlignment="1">
      <alignment horizontal="center"/>
    </xf>
    <xf numFmtId="0" fontId="4" fillId="24" borderId="3" xfId="1" applyNumberFormat="1" applyFont="1" applyFill="1" applyBorder="1" applyAlignment="1">
      <alignment horizontal="center" textRotation="90"/>
    </xf>
    <xf numFmtId="0" fontId="4" fillId="24" borderId="3" xfId="1" applyFont="1" applyFill="1" applyBorder="1" applyAlignment="1">
      <alignment horizontal="center" textRotation="90"/>
    </xf>
    <xf numFmtId="0" fontId="4" fillId="10" borderId="8" xfId="1" applyFont="1" applyFill="1" applyBorder="1" applyAlignment="1">
      <alignment horizontal="center" vertical="center"/>
    </xf>
    <xf numFmtId="0" fontId="4" fillId="14" borderId="5" xfId="1" applyFont="1" applyFill="1" applyBorder="1" applyAlignment="1">
      <alignment horizontal="center" vertical="center"/>
    </xf>
    <xf numFmtId="0" fontId="4" fillId="14" borderId="24" xfId="1" applyFont="1" applyFill="1" applyBorder="1" applyAlignment="1">
      <alignment horizontal="center" vertical="center"/>
    </xf>
    <xf numFmtId="0" fontId="5" fillId="23" borderId="1" xfId="1" applyFont="1" applyFill="1" applyBorder="1" applyAlignment="1">
      <alignment horizontal="center" vertical="center"/>
    </xf>
    <xf numFmtId="0" fontId="4" fillId="5" borderId="8" xfId="1" applyNumberFormat="1" applyFont="1" applyFill="1" applyBorder="1" applyAlignment="1">
      <alignment horizontal="center" vertical="center"/>
    </xf>
    <xf numFmtId="0" fontId="4" fillId="6" borderId="26" xfId="1" applyNumberFormat="1" applyFont="1" applyFill="1" applyBorder="1" applyAlignment="1">
      <alignment horizontal="center" vertical="center"/>
    </xf>
    <xf numFmtId="0" fontId="4" fillId="26" borderId="24" xfId="1" applyFont="1" applyFill="1" applyBorder="1" applyAlignment="1">
      <alignment horizontal="center" vertical="center"/>
    </xf>
    <xf numFmtId="0" fontId="4" fillId="26" borderId="5" xfId="1" applyFont="1" applyFill="1" applyBorder="1" applyAlignment="1">
      <alignment horizontal="center" vertical="center"/>
    </xf>
    <xf numFmtId="0" fontId="5" fillId="26" borderId="8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 wrapText="1"/>
    </xf>
    <xf numFmtId="49" fontId="5" fillId="0" borderId="24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24" fillId="14" borderId="1" xfId="0" applyFont="1" applyFill="1" applyBorder="1" applyAlignment="1">
      <alignment vertical="center" wrapText="1"/>
    </xf>
    <xf numFmtId="0" fontId="25" fillId="0" borderId="1" xfId="1" applyFont="1" applyFill="1" applyBorder="1" applyAlignment="1" applyProtection="1">
      <alignment vertical="center" wrapText="1"/>
    </xf>
    <xf numFmtId="0" fontId="27" fillId="0" borderId="1" xfId="1" applyFont="1" applyFill="1" applyBorder="1" applyAlignment="1">
      <alignment wrapText="1"/>
    </xf>
    <xf numFmtId="0" fontId="26" fillId="0" borderId="1" xfId="1" applyFont="1" applyFill="1" applyBorder="1" applyAlignment="1">
      <alignment vertical="center" wrapText="1"/>
    </xf>
    <xf numFmtId="0" fontId="26" fillId="0" borderId="1" xfId="1" applyFont="1" applyFill="1" applyBorder="1" applyAlignment="1">
      <alignment vertical="center"/>
    </xf>
    <xf numFmtId="0" fontId="26" fillId="0" borderId="1" xfId="1" applyFont="1" applyFill="1" applyBorder="1" applyAlignment="1" applyProtection="1">
      <alignment vertical="center" wrapText="1"/>
    </xf>
    <xf numFmtId="0" fontId="26" fillId="0" borderId="1" xfId="1" applyFont="1" applyFill="1" applyBorder="1" applyAlignment="1" applyProtection="1">
      <alignment horizontal="justify" vertical="center" wrapText="1"/>
    </xf>
    <xf numFmtId="0" fontId="12" fillId="25" borderId="1" xfId="1" applyFont="1" applyFill="1" applyBorder="1" applyAlignment="1" applyProtection="1">
      <alignment vertical="center" wrapText="1"/>
    </xf>
    <xf numFmtId="0" fontId="12" fillId="13" borderId="1" xfId="0" applyFont="1" applyFill="1" applyBorder="1" applyAlignment="1" applyProtection="1">
      <alignment vertical="center" wrapText="1"/>
    </xf>
    <xf numFmtId="0" fontId="12" fillId="13" borderId="1" xfId="0" applyFont="1" applyFill="1" applyBorder="1" applyAlignment="1" applyProtection="1">
      <alignment horizontal="left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8" xfId="0" applyFont="1" applyFill="1" applyBorder="1" applyAlignment="1" applyProtection="1">
      <alignment horizontal="left" vertical="center" wrapText="1"/>
    </xf>
    <xf numFmtId="0" fontId="26" fillId="14" borderId="8" xfId="0" applyFont="1" applyFill="1" applyBorder="1" applyAlignment="1" applyProtection="1">
      <alignment horizontal="left" vertical="center" wrapText="1"/>
    </xf>
    <xf numFmtId="0" fontId="12" fillId="13" borderId="1" xfId="0" applyFont="1" applyFill="1" applyBorder="1" applyAlignment="1">
      <alignment vertical="center" wrapText="1"/>
    </xf>
    <xf numFmtId="0" fontId="12" fillId="13" borderId="8" xfId="0" applyFont="1" applyFill="1" applyBorder="1" applyAlignment="1" applyProtection="1">
      <alignment horizontal="left" vertical="center" wrapText="1"/>
    </xf>
    <xf numFmtId="0" fontId="12" fillId="13" borderId="1" xfId="0" applyFont="1" applyFill="1" applyBorder="1" applyAlignment="1" applyProtection="1">
      <alignment vertical="top" wrapText="1"/>
    </xf>
    <xf numFmtId="0" fontId="12" fillId="13" borderId="1" xfId="0" applyFont="1" applyFill="1" applyBorder="1" applyAlignment="1" applyProtection="1">
      <alignment wrapText="1"/>
    </xf>
    <xf numFmtId="0" fontId="26" fillId="0" borderId="1" xfId="0" applyFont="1" applyFill="1" applyBorder="1" applyAlignment="1" applyProtection="1">
      <alignment horizontal="left" vertical="center" wrapText="1"/>
    </xf>
    <xf numFmtId="0" fontId="12" fillId="10" borderId="1" xfId="1" applyFont="1" applyFill="1" applyBorder="1" applyAlignment="1" applyProtection="1">
      <alignment vertical="center" wrapText="1"/>
    </xf>
    <xf numFmtId="0" fontId="12" fillId="7" borderId="1" xfId="1" applyFont="1" applyFill="1" applyBorder="1" applyAlignment="1" applyProtection="1">
      <alignment vertical="center" wrapText="1"/>
    </xf>
    <xf numFmtId="0" fontId="12" fillId="7" borderId="1" xfId="1" applyFont="1" applyFill="1" applyBorder="1" applyAlignment="1">
      <alignment vertical="center" wrapText="1"/>
    </xf>
    <xf numFmtId="0" fontId="12" fillId="25" borderId="1" xfId="1" applyFont="1" applyFill="1" applyBorder="1" applyAlignment="1">
      <alignment vertical="center" wrapText="1"/>
    </xf>
    <xf numFmtId="0" fontId="12" fillId="25" borderId="1" xfId="1" applyFont="1" applyFill="1" applyBorder="1" applyAlignment="1" applyProtection="1">
      <alignment horizontal="justify" vertical="center" wrapText="1"/>
    </xf>
    <xf numFmtId="0" fontId="12" fillId="22" borderId="1" xfId="1" applyFont="1" applyFill="1" applyBorder="1" applyAlignment="1">
      <alignment vertical="center"/>
    </xf>
    <xf numFmtId="0" fontId="26" fillId="23" borderId="1" xfId="1" applyFont="1" applyFill="1" applyBorder="1"/>
    <xf numFmtId="0" fontId="26" fillId="23" borderId="1" xfId="1" applyFont="1" applyFill="1" applyBorder="1" applyAlignment="1">
      <alignment wrapText="1"/>
    </xf>
    <xf numFmtId="0" fontId="28" fillId="22" borderId="1" xfId="0" applyFont="1" applyFill="1" applyBorder="1" applyAlignment="1">
      <alignment vertical="center" wrapText="1"/>
    </xf>
    <xf numFmtId="0" fontId="27" fillId="0" borderId="1" xfId="1" applyFont="1" applyFill="1" applyBorder="1" applyAlignment="1" applyProtection="1">
      <alignment vertical="center" wrapText="1"/>
    </xf>
    <xf numFmtId="0" fontId="12" fillId="13" borderId="1" xfId="1" applyFont="1" applyFill="1" applyBorder="1" applyAlignment="1">
      <alignment vertical="center"/>
    </xf>
    <xf numFmtId="0" fontId="12" fillId="0" borderId="1" xfId="1" applyFont="1" applyFill="1" applyBorder="1" applyAlignment="1">
      <alignment vertical="center" wrapText="1"/>
    </xf>
    <xf numFmtId="0" fontId="12" fillId="0" borderId="1" xfId="1" applyFont="1" applyBorder="1" applyAlignment="1">
      <alignment vertical="center"/>
    </xf>
    <xf numFmtId="0" fontId="12" fillId="0" borderId="1" xfId="1" applyFont="1" applyBorder="1" applyAlignment="1">
      <alignment vertical="center" wrapText="1"/>
    </xf>
    <xf numFmtId="0" fontId="27" fillId="0" borderId="1" xfId="1" applyFont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49" fontId="5" fillId="6" borderId="1" xfId="1" applyNumberFormat="1" applyFont="1" applyFill="1" applyBorder="1" applyAlignment="1">
      <alignment horizontal="center" vertical="center"/>
    </xf>
    <xf numFmtId="49" fontId="4" fillId="7" borderId="6" xfId="1" applyNumberFormat="1" applyFont="1" applyFill="1" applyBorder="1" applyAlignment="1">
      <alignment horizontal="center" vertical="top"/>
    </xf>
    <xf numFmtId="0" fontId="5" fillId="25" borderId="1" xfId="1" applyFont="1" applyFill="1" applyBorder="1" applyAlignment="1" applyProtection="1">
      <alignment horizontal="center" vertical="center" wrapText="1"/>
    </xf>
    <xf numFmtId="49" fontId="5" fillId="13" borderId="3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14" borderId="1" xfId="0" applyNumberFormat="1" applyFont="1" applyFill="1" applyBorder="1" applyAlignment="1" applyProtection="1">
      <alignment horizontal="center" vertical="center" wrapText="1"/>
    </xf>
    <xf numFmtId="49" fontId="5" fillId="13" borderId="1" xfId="0" applyNumberFormat="1" applyFont="1" applyFill="1" applyBorder="1" applyAlignment="1" applyProtection="1">
      <alignment horizontal="center" wrapText="1"/>
    </xf>
    <xf numFmtId="0" fontId="5" fillId="10" borderId="1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5" fillId="7" borderId="1" xfId="1" applyFont="1" applyFill="1" applyBorder="1" applyAlignment="1">
      <alignment vertical="center" wrapText="1"/>
    </xf>
    <xf numFmtId="0" fontId="5" fillId="25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22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0" fontId="4" fillId="23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49" fontId="4" fillId="23" borderId="1" xfId="1" applyNumberFormat="1" applyFont="1" applyFill="1" applyBorder="1" applyAlignment="1" applyProtection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top"/>
    </xf>
    <xf numFmtId="0" fontId="5" fillId="14" borderId="8" xfId="1" applyFont="1" applyFill="1" applyBorder="1" applyAlignment="1">
      <alignment horizontal="center" vertical="center"/>
    </xf>
    <xf numFmtId="0" fontId="4" fillId="14" borderId="1" xfId="1" applyNumberFormat="1" applyFont="1" applyFill="1" applyBorder="1" applyAlignment="1">
      <alignment horizontal="center" vertical="center"/>
    </xf>
    <xf numFmtId="0" fontId="5" fillId="14" borderId="1" xfId="1" applyNumberFormat="1" applyFont="1" applyFill="1" applyBorder="1" applyAlignment="1">
      <alignment horizontal="center" vertical="center"/>
    </xf>
    <xf numFmtId="0" fontId="4" fillId="24" borderId="1" xfId="1" applyNumberFormat="1" applyFont="1" applyFill="1" applyBorder="1" applyAlignment="1">
      <alignment horizontal="center" vertical="center"/>
    </xf>
    <xf numFmtId="0" fontId="5" fillId="24" borderId="1" xfId="1" applyNumberFormat="1" applyFont="1" applyFill="1" applyBorder="1" applyAlignment="1">
      <alignment horizontal="center" vertical="center"/>
    </xf>
    <xf numFmtId="0" fontId="5" fillId="24" borderId="1" xfId="1" applyNumberFormat="1" applyFont="1" applyFill="1" applyBorder="1" applyAlignment="1">
      <alignment vertical="center"/>
    </xf>
    <xf numFmtId="0" fontId="5" fillId="13" borderId="1" xfId="1" applyNumberFormat="1" applyFont="1" applyFill="1" applyBorder="1" applyAlignment="1">
      <alignment horizontal="center" vertical="center"/>
    </xf>
    <xf numFmtId="0" fontId="5" fillId="21" borderId="1" xfId="1" applyFont="1" applyFill="1" applyBorder="1" applyAlignment="1">
      <alignment horizontal="center" vertical="center"/>
    </xf>
    <xf numFmtId="49" fontId="4" fillId="0" borderId="23" xfId="1" applyNumberFormat="1" applyFont="1" applyBorder="1" applyAlignment="1">
      <alignment horizontal="center" vertical="top"/>
    </xf>
    <xf numFmtId="49" fontId="4" fillId="7" borderId="23" xfId="1" applyNumberFormat="1" applyFont="1" applyFill="1" applyBorder="1" applyAlignment="1">
      <alignment horizontal="center" vertical="top"/>
    </xf>
    <xf numFmtId="0" fontId="4" fillId="26" borderId="1" xfId="1" applyFont="1" applyFill="1" applyBorder="1" applyAlignment="1">
      <alignment horizontal="center" vertical="center"/>
    </xf>
    <xf numFmtId="49" fontId="5" fillId="14" borderId="1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/>
    </xf>
    <xf numFmtId="0" fontId="5" fillId="7" borderId="1" xfId="1" applyNumberFormat="1" applyFont="1" applyFill="1" applyBorder="1" applyAlignment="1">
      <alignment horizontal="center" vertical="center"/>
    </xf>
    <xf numFmtId="0" fontId="5" fillId="27" borderId="0" xfId="1" applyFont="1" applyFill="1"/>
    <xf numFmtId="49" fontId="4" fillId="0" borderId="24" xfId="1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25" borderId="5" xfId="1" applyFont="1" applyFill="1" applyBorder="1" applyAlignment="1">
      <alignment horizontal="center" vertical="center"/>
    </xf>
    <xf numFmtId="0" fontId="5" fillId="25" borderId="16" xfId="1" applyFont="1" applyFill="1" applyBorder="1" applyAlignment="1">
      <alignment horizontal="center" vertical="center"/>
    </xf>
    <xf numFmtId="0" fontId="5" fillId="25" borderId="20" xfId="1" applyFont="1" applyFill="1" applyBorder="1" applyAlignment="1">
      <alignment horizontal="center" vertical="center"/>
    </xf>
    <xf numFmtId="0" fontId="4" fillId="13" borderId="5" xfId="1" applyNumberFormat="1" applyFont="1" applyFill="1" applyBorder="1" applyAlignment="1">
      <alignment horizontal="center" vertical="center"/>
    </xf>
    <xf numFmtId="0" fontId="4" fillId="13" borderId="20" xfId="1" applyNumberFormat="1" applyFont="1" applyFill="1" applyBorder="1" applyAlignment="1">
      <alignment horizontal="center" vertical="center"/>
    </xf>
    <xf numFmtId="0" fontId="4" fillId="13" borderId="16" xfId="1" applyNumberFormat="1" applyFont="1" applyFill="1" applyBorder="1" applyAlignment="1">
      <alignment horizontal="center" vertical="center"/>
    </xf>
    <xf numFmtId="0" fontId="5" fillId="20" borderId="8" xfId="1" applyFont="1" applyFill="1" applyBorder="1" applyAlignment="1">
      <alignment horizontal="center" textRotation="90"/>
    </xf>
    <xf numFmtId="0" fontId="5" fillId="0" borderId="2" xfId="1" applyFont="1" applyFill="1" applyBorder="1" applyAlignment="1">
      <alignment horizontal="center" textRotation="90" wrapText="1"/>
    </xf>
    <xf numFmtId="0" fontId="5" fillId="0" borderId="4" xfId="1" applyFont="1" applyFill="1" applyBorder="1" applyAlignment="1">
      <alignment horizontal="center" textRotation="90" wrapText="1"/>
    </xf>
    <xf numFmtId="0" fontId="5" fillId="0" borderId="3" xfId="1" applyFont="1" applyFill="1" applyBorder="1" applyAlignment="1">
      <alignment horizontal="center" textRotation="90" wrapText="1"/>
    </xf>
    <xf numFmtId="0" fontId="5" fillId="0" borderId="5" xfId="1" applyFont="1" applyFill="1" applyBorder="1" applyAlignment="1">
      <alignment horizontal="center" vertical="center" wrapText="1"/>
    </xf>
    <xf numFmtId="0" fontId="5" fillId="14" borderId="2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textRotation="90"/>
    </xf>
    <xf numFmtId="0" fontId="5" fillId="0" borderId="8" xfId="1" applyFont="1" applyFill="1" applyBorder="1" applyAlignment="1">
      <alignment horizontal="center" vertical="center"/>
    </xf>
    <xf numFmtId="0" fontId="4" fillId="6" borderId="1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/>
    </xf>
    <xf numFmtId="0" fontId="5" fillId="13" borderId="1" xfId="1" applyNumberFormat="1" applyFont="1" applyFill="1" applyBorder="1"/>
    <xf numFmtId="0" fontId="5" fillId="27" borderId="1" xfId="1" applyFont="1" applyFill="1" applyBorder="1"/>
    <xf numFmtId="0" fontId="5" fillId="0" borderId="5" xfId="1" applyFont="1" applyBorder="1" applyAlignment="1">
      <alignment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14" borderId="5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14" borderId="24" xfId="1" applyFont="1" applyFill="1" applyBorder="1" applyAlignment="1">
      <alignment horizontal="center" vertical="center"/>
    </xf>
    <xf numFmtId="0" fontId="26" fillId="27" borderId="1" xfId="1" applyFont="1" applyFill="1" applyBorder="1" applyAlignment="1">
      <alignment vertical="center" wrapText="1"/>
    </xf>
    <xf numFmtId="0" fontId="24" fillId="27" borderId="1" xfId="0" applyFont="1" applyFill="1" applyBorder="1" applyAlignment="1">
      <alignment vertical="center" wrapText="1"/>
    </xf>
    <xf numFmtId="0" fontId="5" fillId="27" borderId="1" xfId="1" applyFont="1" applyFill="1" applyBorder="1" applyAlignment="1">
      <alignment horizontal="center" vertical="center"/>
    </xf>
    <xf numFmtId="0" fontId="5" fillId="27" borderId="5" xfId="1" applyFont="1" applyFill="1" applyBorder="1" applyAlignment="1">
      <alignment horizontal="center" vertical="center"/>
    </xf>
    <xf numFmtId="0" fontId="5" fillId="27" borderId="8" xfId="1" applyFont="1" applyFill="1" applyBorder="1" applyAlignment="1">
      <alignment horizontal="center" vertical="center"/>
    </xf>
    <xf numFmtId="0" fontId="5" fillId="27" borderId="24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5" fillId="18" borderId="1" xfId="1" applyFont="1" applyFill="1" applyBorder="1" applyAlignment="1">
      <alignment horizontal="center" vertical="center"/>
    </xf>
    <xf numFmtId="0" fontId="5" fillId="14" borderId="5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14" borderId="24" xfId="1" applyFont="1" applyFill="1" applyBorder="1" applyAlignment="1">
      <alignment horizontal="center" vertical="center"/>
    </xf>
    <xf numFmtId="0" fontId="5" fillId="14" borderId="5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26" borderId="5" xfId="1" applyFont="1" applyFill="1" applyBorder="1" applyAlignment="1">
      <alignment horizontal="center" vertical="center"/>
    </xf>
    <xf numFmtId="0" fontId="5" fillId="19" borderId="5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17" borderId="5" xfId="1" applyFont="1" applyFill="1" applyBorder="1" applyAlignment="1">
      <alignment horizontal="center" vertical="center"/>
    </xf>
    <xf numFmtId="0" fontId="5" fillId="24" borderId="20" xfId="1" applyFont="1" applyFill="1" applyBorder="1" applyAlignment="1">
      <alignment horizontal="center" vertical="center"/>
    </xf>
    <xf numFmtId="0" fontId="5" fillId="17" borderId="24" xfId="1" applyFont="1" applyFill="1" applyBorder="1" applyAlignment="1">
      <alignment horizontal="center" vertical="center"/>
    </xf>
    <xf numFmtId="0" fontId="5" fillId="26" borderId="24" xfId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0" fontId="5" fillId="24" borderId="18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17" borderId="8" xfId="1" applyFont="1" applyFill="1" applyBorder="1" applyAlignment="1">
      <alignment horizontal="center" vertical="center"/>
    </xf>
    <xf numFmtId="0" fontId="26" fillId="14" borderId="1" xfId="1" applyFont="1" applyFill="1" applyBorder="1" applyAlignment="1">
      <alignment vertical="center" wrapText="1"/>
    </xf>
    <xf numFmtId="49" fontId="4" fillId="14" borderId="1" xfId="1" applyNumberFormat="1" applyFont="1" applyFill="1" applyBorder="1" applyAlignment="1">
      <alignment horizontal="center" vertical="center" wrapText="1"/>
    </xf>
    <xf numFmtId="0" fontId="5" fillId="27" borderId="1" xfId="1" applyFont="1" applyFill="1" applyBorder="1" applyAlignment="1" applyProtection="1">
      <alignment horizontal="center" vertical="center" wrapText="1"/>
    </xf>
    <xf numFmtId="0" fontId="26" fillId="9" borderId="1" xfId="1" applyFont="1" applyFill="1" applyBorder="1" applyAlignment="1">
      <alignment vertical="center" wrapText="1"/>
    </xf>
    <xf numFmtId="0" fontId="24" fillId="9" borderId="1" xfId="0" applyFont="1" applyFill="1" applyBorder="1" applyAlignment="1">
      <alignment vertical="center" wrapText="1"/>
    </xf>
    <xf numFmtId="49" fontId="4" fillId="9" borderId="1" xfId="1" applyNumberFormat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5" fillId="14" borderId="1" xfId="1" applyFont="1" applyFill="1" applyBorder="1" applyAlignment="1">
      <alignment horizontal="center" vertical="center"/>
    </xf>
    <xf numFmtId="0" fontId="5" fillId="14" borderId="5" xfId="1" applyFont="1" applyFill="1" applyBorder="1" applyAlignment="1">
      <alignment horizontal="center" vertical="center"/>
    </xf>
    <xf numFmtId="0" fontId="5" fillId="25" borderId="13" xfId="1" applyNumberFormat="1" applyFont="1" applyFill="1" applyBorder="1" applyAlignment="1">
      <alignment horizontal="center" vertical="center"/>
    </xf>
    <xf numFmtId="0" fontId="5" fillId="25" borderId="27" xfId="1" applyNumberFormat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center"/>
    </xf>
    <xf numFmtId="0" fontId="5" fillId="9" borderId="1" xfId="1" applyFont="1" applyFill="1" applyBorder="1" applyAlignment="1">
      <alignment horizontal="center" vertical="center"/>
    </xf>
    <xf numFmtId="0" fontId="4" fillId="9" borderId="1" xfId="1" applyFont="1" applyFill="1" applyBorder="1" applyAlignment="1">
      <alignment horizontal="center" vertical="center"/>
    </xf>
    <xf numFmtId="0" fontId="4" fillId="9" borderId="24" xfId="1" applyFont="1" applyFill="1" applyBorder="1" applyAlignment="1">
      <alignment horizontal="center" vertical="center"/>
    </xf>
    <xf numFmtId="0" fontId="4" fillId="9" borderId="5" xfId="1" applyFont="1" applyFill="1" applyBorder="1" applyAlignment="1">
      <alignment horizontal="center" vertical="center"/>
    </xf>
    <xf numFmtId="0" fontId="4" fillId="9" borderId="8" xfId="1" applyFont="1" applyFill="1" applyBorder="1" applyAlignment="1">
      <alignment horizontal="center" vertical="center"/>
    </xf>
    <xf numFmtId="0" fontId="5" fillId="7" borderId="5" xfId="1" applyNumberFormat="1" applyFont="1" applyFill="1" applyBorder="1" applyAlignment="1">
      <alignment horizontal="center" vertical="center"/>
    </xf>
    <xf numFmtId="0" fontId="5" fillId="28" borderId="5" xfId="1" applyFont="1" applyFill="1" applyBorder="1" applyAlignment="1">
      <alignment horizontal="center" vertical="center"/>
    </xf>
    <xf numFmtId="0" fontId="5" fillId="29" borderId="5" xfId="1" applyFont="1" applyFill="1" applyBorder="1" applyAlignment="1">
      <alignment horizontal="center" vertical="center"/>
    </xf>
    <xf numFmtId="0" fontId="5" fillId="19" borderId="1" xfId="1" applyFont="1" applyFill="1" applyBorder="1" applyAlignment="1">
      <alignment horizontal="center" vertical="center"/>
    </xf>
    <xf numFmtId="0" fontId="5" fillId="23" borderId="1" xfId="1" applyNumberFormat="1" applyFont="1" applyFill="1" applyBorder="1" applyAlignment="1">
      <alignment horizontal="center" vertical="center"/>
    </xf>
    <xf numFmtId="0" fontId="5" fillId="21" borderId="1" xfId="1" applyFont="1" applyFill="1" applyBorder="1" applyAlignment="1">
      <alignment vertical="center"/>
    </xf>
    <xf numFmtId="49" fontId="5" fillId="21" borderId="1" xfId="1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/>
    </xf>
    <xf numFmtId="0" fontId="5" fillId="14" borderId="1" xfId="1" applyFont="1" applyFill="1" applyBorder="1" applyAlignment="1">
      <alignment horizontal="center" vertical="center"/>
    </xf>
    <xf numFmtId="0" fontId="5" fillId="14" borderId="5" xfId="1" applyFont="1" applyFill="1" applyBorder="1" applyAlignment="1">
      <alignment horizontal="center" vertical="center"/>
    </xf>
    <xf numFmtId="0" fontId="5" fillId="14" borderId="24" xfId="1" applyFont="1" applyFill="1" applyBorder="1" applyAlignment="1">
      <alignment horizontal="center" vertical="center"/>
    </xf>
    <xf numFmtId="0" fontId="5" fillId="6" borderId="3" xfId="1" applyNumberFormat="1" applyFont="1" applyFill="1" applyBorder="1" applyAlignment="1">
      <alignment horizontal="center" vertical="top"/>
    </xf>
    <xf numFmtId="0" fontId="5" fillId="6" borderId="21" xfId="1" applyNumberFormat="1" applyFont="1" applyFill="1" applyBorder="1" applyAlignment="1">
      <alignment horizontal="center" vertical="top"/>
    </xf>
    <xf numFmtId="0" fontId="5" fillId="6" borderId="16" xfId="1" applyNumberFormat="1" applyFont="1" applyFill="1" applyBorder="1" applyAlignment="1">
      <alignment horizontal="center" vertical="top"/>
    </xf>
    <xf numFmtId="0" fontId="5" fillId="6" borderId="12" xfId="1" applyNumberFormat="1" applyFont="1" applyFill="1" applyBorder="1" applyAlignment="1">
      <alignment horizontal="center" vertical="top"/>
    </xf>
    <xf numFmtId="49" fontId="5" fillId="6" borderId="21" xfId="1" applyNumberFormat="1" applyFont="1" applyFill="1" applyBorder="1" applyAlignment="1">
      <alignment horizontal="center" vertical="top"/>
    </xf>
    <xf numFmtId="49" fontId="5" fillId="6" borderId="16" xfId="1" applyNumberFormat="1" applyFont="1" applyFill="1" applyBorder="1" applyAlignment="1">
      <alignment horizontal="center" vertical="top"/>
    </xf>
    <xf numFmtId="0" fontId="4" fillId="17" borderId="8" xfId="1" applyFont="1" applyFill="1" applyBorder="1" applyAlignment="1">
      <alignment horizontal="center" vertical="center"/>
    </xf>
    <xf numFmtId="0" fontId="5" fillId="14" borderId="5" xfId="1" applyFont="1" applyFill="1" applyBorder="1" applyAlignment="1">
      <alignment horizontal="center" vertical="center"/>
    </xf>
    <xf numFmtId="0" fontId="12" fillId="13" borderId="1" xfId="1" applyFont="1" applyFill="1" applyBorder="1" applyAlignment="1">
      <alignment vertical="center" wrapText="1"/>
    </xf>
    <xf numFmtId="0" fontId="4" fillId="27" borderId="1" xfId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0" fillId="0" borderId="0" xfId="0" applyFont="1"/>
    <xf numFmtId="0" fontId="5" fillId="14" borderId="5" xfId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5" fillId="0" borderId="19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textRotation="90" wrapText="1"/>
    </xf>
    <xf numFmtId="0" fontId="5" fillId="0" borderId="4" xfId="1" applyFont="1" applyFill="1" applyBorder="1" applyAlignment="1">
      <alignment horizontal="center" textRotation="90" wrapText="1"/>
    </xf>
    <xf numFmtId="0" fontId="5" fillId="0" borderId="3" xfId="1" applyFont="1" applyFill="1" applyBorder="1" applyAlignment="1">
      <alignment horizontal="center" textRotation="90" wrapText="1"/>
    </xf>
    <xf numFmtId="0" fontId="5" fillId="12" borderId="2" xfId="1" applyFont="1" applyFill="1" applyBorder="1" applyAlignment="1">
      <alignment horizontal="center" textRotation="90" wrapText="1"/>
    </xf>
    <xf numFmtId="0" fontId="5" fillId="12" borderId="4" xfId="1" applyFont="1" applyFill="1" applyBorder="1" applyAlignment="1">
      <alignment horizontal="center" textRotation="90" wrapText="1"/>
    </xf>
    <xf numFmtId="0" fontId="5" fillId="12" borderId="3" xfId="1" applyFont="1" applyFill="1" applyBorder="1" applyAlignment="1">
      <alignment horizontal="center" textRotation="90" wrapText="1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4" xfId="1" applyFont="1" applyFill="1" applyBorder="1" applyAlignment="1">
      <alignment horizontal="center" vertical="center" textRotation="90"/>
    </xf>
    <xf numFmtId="0" fontId="5" fillId="0" borderId="3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4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textRotation="90"/>
    </xf>
    <xf numFmtId="0" fontId="5" fillId="3" borderId="4" xfId="1" applyNumberFormat="1" applyFont="1" applyFill="1" applyBorder="1" applyAlignment="1">
      <alignment horizontal="center" textRotation="90"/>
    </xf>
    <xf numFmtId="0" fontId="5" fillId="3" borderId="3" xfId="1" applyNumberFormat="1" applyFont="1" applyFill="1" applyBorder="1" applyAlignment="1">
      <alignment horizontal="center" textRotation="90"/>
    </xf>
    <xf numFmtId="0" fontId="18" fillId="0" borderId="8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textRotation="90" wrapText="1"/>
    </xf>
    <xf numFmtId="0" fontId="5" fillId="0" borderId="4" xfId="1" applyFont="1" applyFill="1" applyBorder="1" applyAlignment="1">
      <alignment horizontal="center" vertical="center" textRotation="90" wrapText="1"/>
    </xf>
    <xf numFmtId="0" fontId="5" fillId="0" borderId="3" xfId="1" applyFont="1" applyFill="1" applyBorder="1" applyAlignment="1">
      <alignment horizontal="center" vertical="center" textRotation="90" wrapText="1"/>
    </xf>
    <xf numFmtId="0" fontId="5" fillId="14" borderId="5" xfId="1" applyFont="1" applyFill="1" applyBorder="1" applyAlignment="1">
      <alignment horizontal="center" vertical="center"/>
    </xf>
    <xf numFmtId="0" fontId="5" fillId="14" borderId="1" xfId="1" applyFont="1" applyFill="1" applyBorder="1" applyAlignment="1">
      <alignment horizontal="center" vertical="center"/>
    </xf>
    <xf numFmtId="0" fontId="5" fillId="14" borderId="16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textRotation="90"/>
    </xf>
    <xf numFmtId="0" fontId="5" fillId="0" borderId="4" xfId="1" applyFont="1" applyFill="1" applyBorder="1" applyAlignment="1">
      <alignment horizontal="center" textRotation="90"/>
    </xf>
    <xf numFmtId="0" fontId="5" fillId="0" borderId="3" xfId="1" applyFont="1" applyFill="1" applyBorder="1" applyAlignment="1">
      <alignment horizontal="center" textRotation="90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wrapText="1"/>
    </xf>
    <xf numFmtId="0" fontId="4" fillId="0" borderId="13" xfId="1" applyFont="1" applyFill="1" applyBorder="1" applyAlignment="1">
      <alignment horizontal="center" wrapText="1"/>
    </xf>
    <xf numFmtId="0" fontId="4" fillId="0" borderId="5" xfId="1" applyFont="1" applyFill="1" applyBorder="1" applyAlignment="1">
      <alignment horizontal="center" wrapText="1"/>
    </xf>
    <xf numFmtId="0" fontId="5" fillId="0" borderId="25" xfId="1" applyFont="1" applyFill="1" applyBorder="1" applyAlignment="1">
      <alignment horizontal="center" vertical="top"/>
    </xf>
    <xf numFmtId="0" fontId="5" fillId="0" borderId="13" xfId="1" applyFont="1" applyFill="1" applyBorder="1" applyAlignment="1">
      <alignment horizontal="center" vertical="top"/>
    </xf>
    <xf numFmtId="0" fontId="5" fillId="0" borderId="18" xfId="1" applyFont="1" applyFill="1" applyBorder="1" applyAlignment="1">
      <alignment horizontal="center" vertical="top"/>
    </xf>
    <xf numFmtId="0" fontId="5" fillId="0" borderId="19" xfId="1" applyFont="1" applyFill="1" applyBorder="1" applyAlignment="1">
      <alignment horizontal="center" vertical="top"/>
    </xf>
    <xf numFmtId="0" fontId="5" fillId="0" borderId="22" xfId="1" applyFont="1" applyFill="1" applyBorder="1" applyAlignment="1">
      <alignment horizontal="center" vertical="top"/>
    </xf>
    <xf numFmtId="0" fontId="5" fillId="14" borderId="24" xfId="1" applyFont="1" applyFill="1" applyBorder="1" applyAlignment="1">
      <alignment horizontal="center" vertical="top"/>
    </xf>
    <xf numFmtId="0" fontId="5" fillId="14" borderId="1" xfId="1" applyFont="1" applyFill="1" applyBorder="1" applyAlignment="1">
      <alignment horizontal="center" vertical="top"/>
    </xf>
    <xf numFmtId="0" fontId="5" fillId="14" borderId="20" xfId="1" applyFont="1" applyFill="1" applyBorder="1" applyAlignment="1">
      <alignment horizontal="center" vertical="top"/>
    </xf>
    <xf numFmtId="0" fontId="5" fillId="14" borderId="5" xfId="1" applyFont="1" applyFill="1" applyBorder="1" applyAlignment="1">
      <alignment horizontal="center" vertical="top"/>
    </xf>
    <xf numFmtId="0" fontId="5" fillId="14" borderId="16" xfId="1" applyFont="1" applyFill="1" applyBorder="1" applyAlignment="1">
      <alignment horizontal="center" vertical="top"/>
    </xf>
    <xf numFmtId="0" fontId="12" fillId="0" borderId="8" xfId="1" applyFont="1" applyFill="1" applyBorder="1" applyAlignment="1">
      <alignment horizontal="right" vertical="center" wrapText="1"/>
    </xf>
    <xf numFmtId="0" fontId="12" fillId="0" borderId="5" xfId="1" applyFont="1" applyFill="1" applyBorder="1" applyAlignment="1">
      <alignment horizontal="right" vertical="center" wrapText="1"/>
    </xf>
    <xf numFmtId="0" fontId="5" fillId="14" borderId="24" xfId="1" applyFont="1" applyFill="1" applyBorder="1" applyAlignment="1">
      <alignment horizontal="center" vertical="center"/>
    </xf>
    <xf numFmtId="0" fontId="5" fillId="14" borderId="20" xfId="1" applyFont="1" applyFill="1" applyBorder="1" applyAlignment="1">
      <alignment horizontal="center" vertical="center"/>
    </xf>
    <xf numFmtId="0" fontId="5" fillId="0" borderId="19" xfId="1" applyNumberFormat="1" applyFont="1" applyFill="1" applyBorder="1" applyAlignment="1">
      <alignment horizontal="center" vertical="center"/>
    </xf>
    <xf numFmtId="0" fontId="5" fillId="0" borderId="13" xfId="1" applyNumberFormat="1" applyFont="1" applyFill="1" applyBorder="1" applyAlignment="1">
      <alignment horizontal="center" vertical="center"/>
    </xf>
    <xf numFmtId="0" fontId="5" fillId="0" borderId="22" xfId="1" applyNumberFormat="1" applyFont="1" applyFill="1" applyBorder="1" applyAlignment="1">
      <alignment horizontal="center" vertical="center"/>
    </xf>
    <xf numFmtId="0" fontId="5" fillId="0" borderId="25" xfId="1" applyNumberFormat="1" applyFont="1" applyFill="1" applyBorder="1" applyAlignment="1">
      <alignment horizontal="center" vertical="center"/>
    </xf>
    <xf numFmtId="0" fontId="5" fillId="0" borderId="18" xfId="1" applyNumberFormat="1" applyFont="1" applyFill="1" applyBorder="1" applyAlignment="1">
      <alignment horizontal="center" vertical="center"/>
    </xf>
    <xf numFmtId="0" fontId="12" fillId="0" borderId="8" xfId="1" applyFont="1" applyBorder="1" applyAlignment="1">
      <alignment vertical="center"/>
    </xf>
    <xf numFmtId="0" fontId="12" fillId="0" borderId="5" xfId="1" applyFont="1" applyBorder="1" applyAlignment="1">
      <alignment vertical="center"/>
    </xf>
    <xf numFmtId="0" fontId="12" fillId="0" borderId="8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49" fontId="5" fillId="0" borderId="19" xfId="1" applyNumberFormat="1" applyFont="1" applyFill="1" applyBorder="1" applyAlignment="1">
      <alignment horizontal="center" vertical="center"/>
    </xf>
    <xf numFmtId="0" fontId="4" fillId="0" borderId="8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4" borderId="8" xfId="1" applyFont="1" applyFill="1" applyBorder="1" applyAlignment="1">
      <alignment horizontal="left" vertical="center" wrapText="1"/>
    </xf>
    <xf numFmtId="0" fontId="4" fillId="4" borderId="5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left" vertical="center" wrapText="1"/>
    </xf>
    <xf numFmtId="49" fontId="5" fillId="0" borderId="25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textRotation="90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99FF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7E00B-BB2C-455C-B105-09BA6BE2B4A3}">
  <dimension ref="A1:N20"/>
  <sheetViews>
    <sheetView workbookViewId="0">
      <selection activeCell="E16" sqref="E16"/>
    </sheetView>
  </sheetViews>
  <sheetFormatPr defaultRowHeight="15" x14ac:dyDescent="0.25"/>
  <sheetData>
    <row r="1" spans="1:14" ht="18.75" x14ac:dyDescent="0.3">
      <c r="A1" s="589" t="s">
        <v>290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</row>
    <row r="2" spans="1:14" ht="18.75" x14ac:dyDescent="0.3">
      <c r="A2" s="590" t="s">
        <v>299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</row>
    <row r="3" spans="1:14" ht="18.75" x14ac:dyDescent="0.3">
      <c r="A3" s="590" t="s">
        <v>300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</row>
    <row r="5" spans="1:14" ht="18.75" x14ac:dyDescent="0.3">
      <c r="A5" s="591" t="s">
        <v>301</v>
      </c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</row>
    <row r="6" spans="1:14" ht="18.75" x14ac:dyDescent="0.3">
      <c r="A6" s="589" t="s">
        <v>291</v>
      </c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</row>
    <row r="7" spans="1:14" ht="18.75" x14ac:dyDescent="0.3">
      <c r="A7" s="589" t="s">
        <v>292</v>
      </c>
      <c r="B7" s="589"/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</row>
    <row r="8" spans="1:14" ht="18.75" x14ac:dyDescent="0.3">
      <c r="A8" s="591" t="s">
        <v>293</v>
      </c>
      <c r="B8" s="591"/>
      <c r="C8" s="591"/>
      <c r="D8" s="591"/>
      <c r="E8" s="591"/>
      <c r="F8" s="591"/>
      <c r="G8" s="591"/>
      <c r="H8" s="591"/>
      <c r="I8" s="591"/>
      <c r="J8" s="591"/>
      <c r="K8" s="591"/>
      <c r="L8" s="591"/>
      <c r="M8" s="591"/>
      <c r="N8" s="591"/>
    </row>
    <row r="9" spans="1:14" ht="18.75" x14ac:dyDescent="0.3">
      <c r="A9" s="594" t="s">
        <v>294</v>
      </c>
      <c r="B9" s="589"/>
      <c r="C9" s="589"/>
      <c r="D9" s="589"/>
      <c r="E9" s="589"/>
      <c r="F9" s="589"/>
      <c r="G9" s="589"/>
      <c r="H9" s="589"/>
      <c r="I9" s="589"/>
      <c r="J9" s="589"/>
      <c r="K9" s="589"/>
      <c r="L9" s="589"/>
      <c r="M9" s="589"/>
      <c r="N9" s="589"/>
    </row>
    <row r="10" spans="1:14" ht="18.75" x14ac:dyDescent="0.3">
      <c r="A10" s="594" t="s">
        <v>303</v>
      </c>
      <c r="B10" s="594"/>
      <c r="C10" s="594"/>
      <c r="D10" s="594"/>
      <c r="E10" s="594"/>
      <c r="F10" s="594"/>
      <c r="G10" s="594"/>
      <c r="H10" s="594"/>
      <c r="I10" s="594"/>
      <c r="J10" s="594"/>
      <c r="K10" s="594"/>
      <c r="L10" s="594"/>
      <c r="M10" s="594"/>
      <c r="N10" s="594"/>
    </row>
    <row r="11" spans="1:14" ht="18.75" x14ac:dyDescent="0.3">
      <c r="A11" s="594" t="s">
        <v>304</v>
      </c>
      <c r="B11" s="594"/>
      <c r="C11" s="594"/>
      <c r="D11" s="594"/>
      <c r="E11" s="594"/>
      <c r="F11" s="594"/>
      <c r="G11" s="594"/>
      <c r="H11" s="594"/>
      <c r="I11" s="594"/>
      <c r="J11" s="594"/>
      <c r="K11" s="594"/>
      <c r="L11" s="594"/>
      <c r="M11" s="594"/>
      <c r="N11" s="594"/>
    </row>
    <row r="12" spans="1:14" ht="18.75" x14ac:dyDescent="0.3">
      <c r="A12" s="591" t="s">
        <v>295</v>
      </c>
      <c r="B12" s="592"/>
      <c r="C12" s="592"/>
      <c r="D12" s="592"/>
      <c r="E12" s="592"/>
      <c r="F12" s="592"/>
      <c r="G12" s="592"/>
      <c r="H12" s="592"/>
      <c r="I12" s="592"/>
      <c r="J12" s="592"/>
      <c r="K12" s="592"/>
      <c r="L12" s="592"/>
      <c r="M12" s="592"/>
      <c r="N12" s="592"/>
    </row>
    <row r="13" spans="1:14" ht="15.75" x14ac:dyDescent="0.25">
      <c r="A13" s="593"/>
      <c r="B13" s="593"/>
      <c r="C13" s="593"/>
      <c r="D13" s="593"/>
      <c r="E13" s="593"/>
      <c r="F13" s="593"/>
      <c r="G13" s="593"/>
      <c r="H13" s="593"/>
      <c r="I13" s="593"/>
      <c r="J13" s="593"/>
      <c r="K13" s="593"/>
      <c r="L13" s="593"/>
      <c r="M13" s="593"/>
      <c r="N13" s="593"/>
    </row>
    <row r="14" spans="1:14" ht="18.75" x14ac:dyDescent="0.3">
      <c r="A14" s="589"/>
      <c r="B14" s="589"/>
      <c r="C14" s="589"/>
      <c r="D14" s="589"/>
      <c r="E14" s="589"/>
      <c r="F14" s="589"/>
      <c r="G14" s="589"/>
      <c r="H14" s="589"/>
      <c r="I14" s="589"/>
      <c r="J14" s="589"/>
      <c r="K14" s="589"/>
      <c r="L14" s="589"/>
      <c r="M14" s="589"/>
      <c r="N14" s="589"/>
    </row>
    <row r="15" spans="1:14" ht="18.75" x14ac:dyDescent="0.3">
      <c r="C15" s="585"/>
    </row>
    <row r="16" spans="1:14" ht="18.75" x14ac:dyDescent="0.3">
      <c r="C16" s="586"/>
    </row>
    <row r="17" spans="2:14" ht="18.75" x14ac:dyDescent="0.3">
      <c r="B17" s="587"/>
      <c r="C17" s="587"/>
      <c r="D17" s="587"/>
      <c r="E17" s="587"/>
      <c r="F17" s="587"/>
      <c r="G17" s="587"/>
      <c r="H17" s="587" t="s">
        <v>302</v>
      </c>
      <c r="I17" s="587"/>
      <c r="J17" s="587"/>
      <c r="K17" s="587"/>
      <c r="L17" s="587"/>
      <c r="M17" s="587"/>
      <c r="N17" s="587"/>
    </row>
    <row r="18" spans="2:14" ht="18.75" x14ac:dyDescent="0.3">
      <c r="B18" s="587"/>
      <c r="C18" s="587"/>
      <c r="D18" s="587"/>
      <c r="E18" s="587"/>
      <c r="F18" s="587"/>
      <c r="G18" s="587"/>
      <c r="H18" s="587" t="s">
        <v>296</v>
      </c>
      <c r="I18" s="587"/>
      <c r="J18" s="587"/>
      <c r="K18" s="587"/>
      <c r="L18" s="587"/>
      <c r="M18" s="587"/>
      <c r="N18" s="587"/>
    </row>
    <row r="19" spans="2:14" ht="18.75" x14ac:dyDescent="0.3">
      <c r="B19" s="587"/>
      <c r="C19" s="587"/>
      <c r="D19" s="587"/>
      <c r="E19" s="587"/>
      <c r="F19" s="587"/>
      <c r="G19" s="587"/>
      <c r="H19" s="587" t="s">
        <v>297</v>
      </c>
      <c r="I19" s="587"/>
      <c r="J19" s="587"/>
      <c r="K19" s="587"/>
      <c r="L19" s="587"/>
      <c r="M19" s="587"/>
      <c r="N19" s="587"/>
    </row>
    <row r="20" spans="2:14" ht="18.75" x14ac:dyDescent="0.3">
      <c r="B20" s="587"/>
      <c r="C20" s="587"/>
      <c r="D20" s="587"/>
      <c r="E20" s="587"/>
      <c r="F20" s="587"/>
      <c r="G20" s="587"/>
      <c r="H20" s="587" t="s">
        <v>298</v>
      </c>
      <c r="I20" s="587"/>
      <c r="J20" s="587"/>
      <c r="K20" s="587"/>
      <c r="L20" s="587"/>
      <c r="M20" s="587"/>
      <c r="N20" s="587"/>
    </row>
  </sheetData>
  <mergeCells count="13">
    <mergeCell ref="A12:N12"/>
    <mergeCell ref="A13:N13"/>
    <mergeCell ref="A14:N14"/>
    <mergeCell ref="A7:N7"/>
    <mergeCell ref="A10:N10"/>
    <mergeCell ref="A11:N11"/>
    <mergeCell ref="A8:N8"/>
    <mergeCell ref="A9:N9"/>
    <mergeCell ref="A1:N1"/>
    <mergeCell ref="A2:N2"/>
    <mergeCell ref="A3:N3"/>
    <mergeCell ref="A5:N5"/>
    <mergeCell ref="A6:N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ABA3F-B7FF-43D5-9E50-D3952B77CC81}">
  <sheetPr>
    <pageSetUpPr fitToPage="1"/>
  </sheetPr>
  <dimension ref="A1:BP262"/>
  <sheetViews>
    <sheetView tabSelected="1" topLeftCell="A94" zoomScale="70" zoomScaleNormal="70" workbookViewId="0">
      <selection activeCell="B12" sqref="B12"/>
    </sheetView>
  </sheetViews>
  <sheetFormatPr defaultColWidth="9.140625" defaultRowHeight="18.75" x14ac:dyDescent="0.25"/>
  <cols>
    <col min="1" max="1" width="13" style="30" customWidth="1"/>
    <col min="2" max="2" width="41.42578125" style="30" customWidth="1"/>
    <col min="3" max="3" width="29.5703125" style="30" customWidth="1"/>
    <col min="4" max="4" width="8.7109375" style="30" hidden="1" customWidth="1"/>
    <col min="5" max="5" width="7.5703125" style="30" customWidth="1"/>
    <col min="6" max="6" width="9.140625" style="30"/>
    <col min="7" max="7" width="9.140625" style="98"/>
    <col min="8" max="8" width="7.85546875" style="30" customWidth="1"/>
    <col min="9" max="9" width="12.85546875" style="30" bestFit="1" customWidth="1"/>
    <col min="10" max="10" width="6.7109375" style="99" hidden="1" customWidth="1"/>
    <col min="11" max="14" width="9.28515625" style="30" bestFit="1" customWidth="1"/>
    <col min="15" max="16" width="6.28515625" style="30" customWidth="1"/>
    <col min="17" max="17" width="8.5703125" style="30" customWidth="1"/>
    <col min="18" max="18" width="9.28515625" style="186" hidden="1" customWidth="1"/>
    <col min="19" max="19" width="7.5703125" style="182" hidden="1" customWidth="1"/>
    <col min="20" max="20" width="9.28515625" style="30" bestFit="1" customWidth="1"/>
    <col min="21" max="21" width="4.85546875" style="30" customWidth="1"/>
    <col min="22" max="23" width="5.7109375" style="30" customWidth="1"/>
    <col min="24" max="24" width="5.7109375" style="100" customWidth="1"/>
    <col min="25" max="25" width="9.28515625" style="30" bestFit="1" customWidth="1"/>
    <col min="26" max="26" width="4.7109375" style="30" customWidth="1"/>
    <col min="27" max="28" width="5.7109375" style="30" customWidth="1"/>
    <col min="29" max="29" width="5.7109375" style="100" customWidth="1"/>
    <col min="30" max="30" width="9.28515625" style="30" bestFit="1" customWidth="1"/>
    <col min="31" max="31" width="4.7109375" style="30" customWidth="1"/>
    <col min="32" max="33" width="5.7109375" style="30" customWidth="1"/>
    <col min="34" max="34" width="5.7109375" style="100" customWidth="1"/>
    <col min="35" max="35" width="9.28515625" style="30" bestFit="1" customWidth="1"/>
    <col min="36" max="38" width="5.7109375" style="30" customWidth="1"/>
    <col min="39" max="39" width="6" style="100" customWidth="1"/>
    <col min="40" max="40" width="9.28515625" style="30" bestFit="1" customWidth="1"/>
    <col min="41" max="43" width="5.7109375" style="30" customWidth="1"/>
    <col min="44" max="44" width="5.7109375" style="100" customWidth="1"/>
    <col min="45" max="45" width="9.28515625" style="30" bestFit="1" customWidth="1"/>
    <col min="46" max="48" width="5.7109375" style="30" customWidth="1"/>
    <col min="49" max="49" width="5.7109375" style="100" customWidth="1"/>
    <col min="50" max="50" width="8.5703125" style="100" customWidth="1"/>
    <col min="51" max="51" width="5.7109375" style="100" customWidth="1"/>
    <col min="52" max="52" width="8.140625" style="100" customWidth="1"/>
    <col min="53" max="54" width="5.7109375" style="100" customWidth="1"/>
    <col min="55" max="55" width="7.140625" style="100" customWidth="1"/>
    <col min="56" max="56" width="5.7109375" style="100" customWidth="1"/>
    <col min="57" max="57" width="6" style="100" customWidth="1"/>
    <col min="58" max="59" width="5.7109375" style="100" customWidth="1"/>
    <col min="60" max="60" width="12.85546875" style="30" customWidth="1"/>
    <col min="61" max="61" width="11.7109375" style="30" customWidth="1"/>
    <col min="62" max="67" width="9.140625" style="30"/>
    <col min="68" max="68" width="9.140625" style="139"/>
    <col min="69" max="16384" width="9.140625" style="30"/>
  </cols>
  <sheetData>
    <row r="1" spans="1:68" s="102" customFormat="1" x14ac:dyDescent="0.25">
      <c r="A1" s="101"/>
      <c r="B1" s="72"/>
      <c r="C1" s="101"/>
      <c r="D1" s="348" t="s">
        <v>179</v>
      </c>
      <c r="E1" s="101"/>
      <c r="F1" s="101"/>
      <c r="G1" s="101"/>
      <c r="H1" s="101"/>
      <c r="I1" s="101"/>
      <c r="J1" s="345" t="s">
        <v>179</v>
      </c>
      <c r="K1" s="101"/>
      <c r="L1" s="101"/>
      <c r="M1" s="101"/>
      <c r="N1" s="101"/>
      <c r="O1" s="101"/>
      <c r="P1" s="101"/>
      <c r="Q1" s="101"/>
      <c r="R1" s="352" t="s">
        <v>179</v>
      </c>
      <c r="S1" s="176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P1" s="138"/>
    </row>
    <row r="2" spans="1:68" s="102" customFormat="1" ht="20.25" x14ac:dyDescent="0.3">
      <c r="A2" s="31"/>
      <c r="B2" s="31" t="s">
        <v>307</v>
      </c>
      <c r="C2" s="32"/>
      <c r="D2" s="349"/>
      <c r="E2" s="33"/>
      <c r="F2" s="34" t="s">
        <v>218</v>
      </c>
      <c r="G2" s="34"/>
      <c r="H2" s="32"/>
      <c r="I2" s="32"/>
      <c r="J2" s="343"/>
      <c r="K2" s="32"/>
      <c r="L2" s="32"/>
      <c r="M2" s="32"/>
      <c r="N2" s="32"/>
      <c r="O2" s="32"/>
      <c r="P2" s="32"/>
      <c r="Q2" s="32"/>
      <c r="R2" s="408"/>
      <c r="S2" s="177"/>
      <c r="T2" s="32"/>
      <c r="U2" s="32"/>
      <c r="V2" s="32"/>
      <c r="W2" s="32"/>
      <c r="X2" s="32"/>
      <c r="Y2" s="35"/>
      <c r="Z2" s="36"/>
      <c r="AA2" s="36"/>
      <c r="AB2" s="36"/>
      <c r="AC2" s="36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P2" s="138"/>
    </row>
    <row r="3" spans="1:68" s="322" customFormat="1" x14ac:dyDescent="0.25">
      <c r="D3" s="350"/>
      <c r="E3" s="323"/>
      <c r="F3" s="324"/>
      <c r="G3" s="324"/>
      <c r="H3" s="324"/>
      <c r="I3" s="324"/>
      <c r="J3" s="344"/>
      <c r="K3" s="324"/>
      <c r="L3" s="324"/>
      <c r="M3" s="324"/>
      <c r="N3" s="325"/>
      <c r="O3" s="97"/>
      <c r="P3" s="97"/>
      <c r="Q3" s="324"/>
      <c r="R3" s="409"/>
      <c r="S3" s="353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326"/>
      <c r="BJ3" s="327"/>
      <c r="BK3" s="327"/>
      <c r="BL3" s="327"/>
      <c r="BN3" s="328"/>
      <c r="BP3" s="329"/>
    </row>
    <row r="4" spans="1:68" s="243" customFormat="1" ht="47.25" customHeight="1" x14ac:dyDescent="0.25">
      <c r="A4" s="604" t="s">
        <v>0</v>
      </c>
      <c r="B4" s="607" t="s">
        <v>1</v>
      </c>
      <c r="C4" s="619" t="s">
        <v>2</v>
      </c>
      <c r="D4" s="610" t="s">
        <v>19</v>
      </c>
      <c r="E4" s="613" t="s">
        <v>170</v>
      </c>
      <c r="F4" s="616" t="s">
        <v>4</v>
      </c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8"/>
      <c r="R4" s="410"/>
      <c r="S4" s="505"/>
      <c r="T4" s="595" t="s">
        <v>5</v>
      </c>
      <c r="U4" s="596"/>
      <c r="V4" s="596"/>
      <c r="W4" s="596"/>
      <c r="X4" s="596"/>
      <c r="Y4" s="596"/>
      <c r="Z4" s="596"/>
      <c r="AA4" s="596"/>
      <c r="AB4" s="596"/>
      <c r="AC4" s="596"/>
      <c r="AD4" s="596"/>
      <c r="AE4" s="596"/>
      <c r="AF4" s="596"/>
      <c r="AG4" s="596"/>
      <c r="AH4" s="596"/>
      <c r="AI4" s="596"/>
      <c r="AJ4" s="596"/>
      <c r="AK4" s="596"/>
      <c r="AL4" s="596"/>
      <c r="AM4" s="596"/>
      <c r="AN4" s="596"/>
      <c r="AO4" s="596"/>
      <c r="AP4" s="596"/>
      <c r="AQ4" s="596"/>
      <c r="AR4" s="596"/>
      <c r="AS4" s="596"/>
      <c r="AT4" s="596"/>
      <c r="AU4" s="596"/>
      <c r="AV4" s="596"/>
      <c r="AW4" s="596"/>
      <c r="AX4" s="596"/>
      <c r="AY4" s="596"/>
      <c r="AZ4" s="596"/>
      <c r="BA4" s="596"/>
      <c r="BB4" s="596"/>
      <c r="BC4" s="596"/>
      <c r="BD4" s="596"/>
      <c r="BE4" s="596"/>
      <c r="BF4" s="596"/>
      <c r="BG4" s="597"/>
      <c r="BH4" s="198"/>
      <c r="BI4" s="241"/>
      <c r="BJ4" s="242"/>
      <c r="BK4" s="242"/>
      <c r="BL4" s="242"/>
      <c r="BN4" s="244"/>
      <c r="BP4" s="245"/>
    </row>
    <row r="5" spans="1:68" s="243" customFormat="1" ht="47.25" customHeight="1" x14ac:dyDescent="0.25">
      <c r="A5" s="605"/>
      <c r="B5" s="608"/>
      <c r="C5" s="620"/>
      <c r="D5" s="611"/>
      <c r="E5" s="614"/>
      <c r="F5" s="598" t="s">
        <v>3</v>
      </c>
      <c r="G5" s="601" t="s">
        <v>120</v>
      </c>
      <c r="H5" s="598" t="s">
        <v>7</v>
      </c>
      <c r="I5" s="640" t="s">
        <v>165</v>
      </c>
      <c r="J5" s="641"/>
      <c r="K5" s="641"/>
      <c r="L5" s="641"/>
      <c r="M5" s="642"/>
      <c r="N5" s="598" t="s">
        <v>166</v>
      </c>
      <c r="O5" s="643" t="s">
        <v>12</v>
      </c>
      <c r="P5" s="644"/>
      <c r="Q5" s="645"/>
      <c r="R5" s="411"/>
      <c r="S5" s="230"/>
      <c r="T5" s="595" t="s">
        <v>8</v>
      </c>
      <c r="U5" s="596"/>
      <c r="V5" s="596"/>
      <c r="W5" s="596"/>
      <c r="X5" s="596"/>
      <c r="Y5" s="596"/>
      <c r="Z5" s="596"/>
      <c r="AA5" s="596"/>
      <c r="AB5" s="596"/>
      <c r="AC5" s="597"/>
      <c r="AD5" s="595" t="s">
        <v>9</v>
      </c>
      <c r="AE5" s="596"/>
      <c r="AF5" s="596"/>
      <c r="AG5" s="596"/>
      <c r="AH5" s="596"/>
      <c r="AI5" s="596"/>
      <c r="AJ5" s="596"/>
      <c r="AK5" s="596"/>
      <c r="AL5" s="596"/>
      <c r="AM5" s="597"/>
      <c r="AN5" s="595" t="s">
        <v>10</v>
      </c>
      <c r="AO5" s="596"/>
      <c r="AP5" s="596"/>
      <c r="AQ5" s="596"/>
      <c r="AR5" s="596"/>
      <c r="AS5" s="596"/>
      <c r="AT5" s="596"/>
      <c r="AU5" s="596"/>
      <c r="AV5" s="596"/>
      <c r="AW5" s="597"/>
      <c r="AX5" s="622" t="s">
        <v>171</v>
      </c>
      <c r="AY5" s="623"/>
      <c r="AZ5" s="623"/>
      <c r="BA5" s="623"/>
      <c r="BB5" s="623"/>
      <c r="BC5" s="623"/>
      <c r="BD5" s="623"/>
      <c r="BE5" s="623"/>
      <c r="BF5" s="623"/>
      <c r="BG5" s="624"/>
      <c r="BH5" s="198"/>
      <c r="BI5" s="241"/>
      <c r="BJ5" s="242"/>
      <c r="BK5" s="242"/>
      <c r="BL5" s="242"/>
      <c r="BN5" s="244"/>
      <c r="BP5" s="245"/>
    </row>
    <row r="6" spans="1:68" s="243" customFormat="1" ht="32.25" customHeight="1" x14ac:dyDescent="0.25">
      <c r="A6" s="605"/>
      <c r="B6" s="608"/>
      <c r="C6" s="620"/>
      <c r="D6" s="611"/>
      <c r="E6" s="614"/>
      <c r="F6" s="599"/>
      <c r="G6" s="602"/>
      <c r="H6" s="599"/>
      <c r="I6" s="625" t="s">
        <v>132</v>
      </c>
      <c r="J6" s="370"/>
      <c r="K6" s="628" t="s">
        <v>128</v>
      </c>
      <c r="L6" s="629"/>
      <c r="M6" s="630"/>
      <c r="N6" s="599"/>
      <c r="O6" s="598" t="s">
        <v>11</v>
      </c>
      <c r="P6" s="506"/>
      <c r="Q6" s="598" t="s">
        <v>6</v>
      </c>
      <c r="R6" s="411"/>
      <c r="S6" s="230"/>
      <c r="T6" s="595" t="s">
        <v>13</v>
      </c>
      <c r="U6" s="596"/>
      <c r="V6" s="596"/>
      <c r="W6" s="596"/>
      <c r="X6" s="637"/>
      <c r="Y6" s="638" t="s">
        <v>14</v>
      </c>
      <c r="Z6" s="596"/>
      <c r="AA6" s="596"/>
      <c r="AB6" s="596"/>
      <c r="AC6" s="597"/>
      <c r="AD6" s="639" t="s">
        <v>15</v>
      </c>
      <c r="AE6" s="596"/>
      <c r="AF6" s="596"/>
      <c r="AG6" s="596"/>
      <c r="AH6" s="637"/>
      <c r="AI6" s="638" t="s">
        <v>16</v>
      </c>
      <c r="AJ6" s="596"/>
      <c r="AK6" s="596"/>
      <c r="AL6" s="596"/>
      <c r="AM6" s="597"/>
      <c r="AN6" s="595" t="s">
        <v>17</v>
      </c>
      <c r="AO6" s="596"/>
      <c r="AP6" s="596"/>
      <c r="AQ6" s="596"/>
      <c r="AR6" s="637"/>
      <c r="AS6" s="638" t="s">
        <v>18</v>
      </c>
      <c r="AT6" s="596"/>
      <c r="AU6" s="596"/>
      <c r="AV6" s="596"/>
      <c r="AW6" s="597"/>
      <c r="AX6" s="658" t="s">
        <v>175</v>
      </c>
      <c r="AY6" s="623"/>
      <c r="AZ6" s="623"/>
      <c r="BA6" s="623"/>
      <c r="BB6" s="659"/>
      <c r="BC6" s="622" t="s">
        <v>174</v>
      </c>
      <c r="BD6" s="623"/>
      <c r="BE6" s="623"/>
      <c r="BF6" s="623"/>
      <c r="BG6" s="624"/>
      <c r="BH6" s="198"/>
      <c r="BI6" s="241"/>
      <c r="BJ6" s="242"/>
      <c r="BK6" s="242"/>
      <c r="BL6" s="242"/>
      <c r="BN6" s="244"/>
      <c r="BP6" s="245"/>
    </row>
    <row r="7" spans="1:68" s="243" customFormat="1" ht="32.25" customHeight="1" x14ac:dyDescent="0.25">
      <c r="A7" s="605"/>
      <c r="B7" s="608"/>
      <c r="C7" s="620"/>
      <c r="D7" s="611"/>
      <c r="E7" s="614"/>
      <c r="F7" s="599"/>
      <c r="G7" s="602"/>
      <c r="H7" s="599"/>
      <c r="I7" s="626"/>
      <c r="J7" s="370"/>
      <c r="K7" s="631"/>
      <c r="L7" s="632"/>
      <c r="M7" s="633"/>
      <c r="N7" s="599"/>
      <c r="O7" s="599"/>
      <c r="P7" s="507"/>
      <c r="Q7" s="599"/>
      <c r="R7" s="411"/>
      <c r="S7" s="230"/>
      <c r="T7" s="595" t="s">
        <v>117</v>
      </c>
      <c r="U7" s="596"/>
      <c r="V7" s="596"/>
      <c r="W7" s="596"/>
      <c r="X7" s="637"/>
      <c r="Y7" s="638" t="s">
        <v>167</v>
      </c>
      <c r="Z7" s="596"/>
      <c r="AA7" s="596"/>
      <c r="AB7" s="596"/>
      <c r="AC7" s="597"/>
      <c r="AD7" s="639" t="s">
        <v>117</v>
      </c>
      <c r="AE7" s="596"/>
      <c r="AF7" s="596"/>
      <c r="AG7" s="596"/>
      <c r="AH7" s="637"/>
      <c r="AI7" s="638" t="s">
        <v>167</v>
      </c>
      <c r="AJ7" s="596"/>
      <c r="AK7" s="596"/>
      <c r="AL7" s="596"/>
      <c r="AM7" s="597"/>
      <c r="AN7" s="595" t="s">
        <v>117</v>
      </c>
      <c r="AO7" s="596"/>
      <c r="AP7" s="596"/>
      <c r="AQ7" s="596"/>
      <c r="AR7" s="637"/>
      <c r="AS7" s="638" t="s">
        <v>200</v>
      </c>
      <c r="AT7" s="596"/>
      <c r="AU7" s="596"/>
      <c r="AV7" s="596"/>
      <c r="AW7" s="597"/>
      <c r="AX7" s="658" t="s">
        <v>117</v>
      </c>
      <c r="AY7" s="623"/>
      <c r="AZ7" s="623"/>
      <c r="BA7" s="623"/>
      <c r="BB7" s="659"/>
      <c r="BC7" s="622" t="s">
        <v>210</v>
      </c>
      <c r="BD7" s="623"/>
      <c r="BE7" s="623"/>
      <c r="BF7" s="623"/>
      <c r="BG7" s="624"/>
      <c r="BH7" s="198"/>
      <c r="BI7" s="241"/>
      <c r="BJ7" s="242"/>
      <c r="BK7" s="242"/>
      <c r="BL7" s="242"/>
      <c r="BN7" s="244"/>
      <c r="BP7" s="245"/>
    </row>
    <row r="8" spans="1:68" s="243" customFormat="1" ht="16.5" customHeight="1" x14ac:dyDescent="0.25">
      <c r="A8" s="605"/>
      <c r="B8" s="608"/>
      <c r="C8" s="620"/>
      <c r="D8" s="611"/>
      <c r="E8" s="614"/>
      <c r="F8" s="599"/>
      <c r="G8" s="602"/>
      <c r="H8" s="599"/>
      <c r="I8" s="626"/>
      <c r="J8" s="370"/>
      <c r="K8" s="634"/>
      <c r="L8" s="635"/>
      <c r="M8" s="636"/>
      <c r="N8" s="599"/>
      <c r="O8" s="599"/>
      <c r="P8" s="507"/>
      <c r="Q8" s="599"/>
      <c r="R8" s="411"/>
      <c r="S8" s="230"/>
      <c r="T8" s="649" t="s">
        <v>206</v>
      </c>
      <c r="U8" s="647"/>
      <c r="V8" s="647"/>
      <c r="W8" s="647"/>
      <c r="X8" s="650"/>
      <c r="Y8" s="646" t="s">
        <v>207</v>
      </c>
      <c r="Z8" s="647"/>
      <c r="AA8" s="647"/>
      <c r="AB8" s="647"/>
      <c r="AC8" s="648"/>
      <c r="AD8" s="647" t="s">
        <v>201</v>
      </c>
      <c r="AE8" s="647"/>
      <c r="AF8" s="647"/>
      <c r="AG8" s="647"/>
      <c r="AH8" s="650"/>
      <c r="AI8" s="646" t="s">
        <v>202</v>
      </c>
      <c r="AJ8" s="647"/>
      <c r="AK8" s="647"/>
      <c r="AL8" s="647"/>
      <c r="AM8" s="648"/>
      <c r="AN8" s="649" t="s">
        <v>203</v>
      </c>
      <c r="AO8" s="647"/>
      <c r="AP8" s="647"/>
      <c r="AQ8" s="647"/>
      <c r="AR8" s="650"/>
      <c r="AS8" s="646" t="s">
        <v>253</v>
      </c>
      <c r="AT8" s="647"/>
      <c r="AU8" s="647"/>
      <c r="AV8" s="647"/>
      <c r="AW8" s="648"/>
      <c r="AX8" s="651" t="s">
        <v>204</v>
      </c>
      <c r="AY8" s="652"/>
      <c r="AZ8" s="652"/>
      <c r="BA8" s="652"/>
      <c r="BB8" s="653"/>
      <c r="BC8" s="654" t="s">
        <v>205</v>
      </c>
      <c r="BD8" s="652"/>
      <c r="BE8" s="652"/>
      <c r="BF8" s="652"/>
      <c r="BG8" s="655"/>
      <c r="BH8" s="198"/>
      <c r="BI8" s="241"/>
      <c r="BJ8" s="242"/>
      <c r="BK8" s="242"/>
      <c r="BL8" s="242"/>
      <c r="BN8" s="244"/>
      <c r="BP8" s="245"/>
    </row>
    <row r="9" spans="1:68" s="248" customFormat="1" ht="166.5" customHeight="1" x14ac:dyDescent="0.25">
      <c r="A9" s="606"/>
      <c r="B9" s="609"/>
      <c r="C9" s="621"/>
      <c r="D9" s="612"/>
      <c r="E9" s="615"/>
      <c r="F9" s="600"/>
      <c r="G9" s="603"/>
      <c r="H9" s="600"/>
      <c r="I9" s="627"/>
      <c r="J9" s="371" t="s">
        <v>122</v>
      </c>
      <c r="K9" s="202" t="s">
        <v>131</v>
      </c>
      <c r="L9" s="202" t="s">
        <v>20</v>
      </c>
      <c r="M9" s="202" t="s">
        <v>21</v>
      </c>
      <c r="N9" s="600"/>
      <c r="O9" s="600"/>
      <c r="P9" s="508" t="s">
        <v>115</v>
      </c>
      <c r="Q9" s="600"/>
      <c r="R9" s="412" t="s">
        <v>163</v>
      </c>
      <c r="S9" s="187" t="s">
        <v>164</v>
      </c>
      <c r="T9" s="238" t="s">
        <v>168</v>
      </c>
      <c r="U9" s="48" t="s">
        <v>115</v>
      </c>
      <c r="V9" s="48" t="s">
        <v>169</v>
      </c>
      <c r="W9" s="226" t="s">
        <v>11</v>
      </c>
      <c r="X9" s="227" t="s">
        <v>6</v>
      </c>
      <c r="Y9" s="228" t="s">
        <v>168</v>
      </c>
      <c r="Z9" s="48" t="s">
        <v>115</v>
      </c>
      <c r="AA9" s="48" t="s">
        <v>169</v>
      </c>
      <c r="AB9" s="226" t="s">
        <v>11</v>
      </c>
      <c r="AC9" s="229" t="s">
        <v>6</v>
      </c>
      <c r="AD9" s="228" t="s">
        <v>168</v>
      </c>
      <c r="AE9" s="48" t="s">
        <v>115</v>
      </c>
      <c r="AF9" s="48" t="s">
        <v>169</v>
      </c>
      <c r="AG9" s="226" t="s">
        <v>11</v>
      </c>
      <c r="AH9" s="227" t="s">
        <v>6</v>
      </c>
      <c r="AI9" s="228" t="s">
        <v>168</v>
      </c>
      <c r="AJ9" s="48" t="s">
        <v>115</v>
      </c>
      <c r="AK9" s="48" t="s">
        <v>169</v>
      </c>
      <c r="AL9" s="226" t="s">
        <v>11</v>
      </c>
      <c r="AM9" s="229" t="s">
        <v>6</v>
      </c>
      <c r="AN9" s="228" t="s">
        <v>168</v>
      </c>
      <c r="AO9" s="48" t="s">
        <v>115</v>
      </c>
      <c r="AP9" s="48" t="s">
        <v>169</v>
      </c>
      <c r="AQ9" s="226" t="s">
        <v>11</v>
      </c>
      <c r="AR9" s="227" t="s">
        <v>6</v>
      </c>
      <c r="AS9" s="228" t="s">
        <v>168</v>
      </c>
      <c r="AT9" s="48" t="s">
        <v>115</v>
      </c>
      <c r="AU9" s="48" t="s">
        <v>169</v>
      </c>
      <c r="AV9" s="226" t="s">
        <v>11</v>
      </c>
      <c r="AW9" s="229" t="s">
        <v>6</v>
      </c>
      <c r="AX9" s="228" t="s">
        <v>168</v>
      </c>
      <c r="AY9" s="48" t="s">
        <v>115</v>
      </c>
      <c r="AZ9" s="48" t="s">
        <v>169</v>
      </c>
      <c r="BA9" s="226" t="s">
        <v>11</v>
      </c>
      <c r="BB9" s="227" t="s">
        <v>6</v>
      </c>
      <c r="BC9" s="228" t="s">
        <v>168</v>
      </c>
      <c r="BD9" s="48" t="s">
        <v>115</v>
      </c>
      <c r="BE9" s="48" t="s">
        <v>169</v>
      </c>
      <c r="BF9" s="226" t="s">
        <v>11</v>
      </c>
      <c r="BG9" s="229" t="s">
        <v>6</v>
      </c>
      <c r="BH9" s="203"/>
      <c r="BI9" s="246" t="s">
        <v>211</v>
      </c>
      <c r="BJ9" s="247"/>
      <c r="BK9" s="247"/>
      <c r="BL9" s="247"/>
      <c r="BN9" s="249"/>
      <c r="BP9" s="250"/>
    </row>
    <row r="10" spans="1:68" s="254" customFormat="1" x14ac:dyDescent="0.25">
      <c r="A10" s="255">
        <v>1</v>
      </c>
      <c r="B10" s="255">
        <v>2</v>
      </c>
      <c r="C10" s="255">
        <v>3</v>
      </c>
      <c r="D10" s="256"/>
      <c r="E10" s="253">
        <v>4</v>
      </c>
      <c r="F10" s="257">
        <v>5</v>
      </c>
      <c r="G10" s="258">
        <v>6</v>
      </c>
      <c r="H10" s="257">
        <v>7</v>
      </c>
      <c r="I10" s="257">
        <v>8</v>
      </c>
      <c r="J10" s="372"/>
      <c r="K10" s="257">
        <v>9</v>
      </c>
      <c r="L10" s="257">
        <v>10</v>
      </c>
      <c r="M10" s="257">
        <v>11</v>
      </c>
      <c r="N10" s="201">
        <v>12</v>
      </c>
      <c r="O10" s="257">
        <v>13</v>
      </c>
      <c r="P10" s="257">
        <v>14</v>
      </c>
      <c r="Q10" s="257">
        <v>15</v>
      </c>
      <c r="R10" s="413"/>
      <c r="S10" s="259"/>
      <c r="T10" s="213">
        <v>16</v>
      </c>
      <c r="U10" s="195">
        <v>17</v>
      </c>
      <c r="V10" s="195">
        <v>18</v>
      </c>
      <c r="W10" s="45">
        <v>19</v>
      </c>
      <c r="X10" s="205">
        <v>20</v>
      </c>
      <c r="Y10" s="197">
        <v>21</v>
      </c>
      <c r="Z10" s="195">
        <v>22</v>
      </c>
      <c r="AA10" s="196">
        <v>23</v>
      </c>
      <c r="AB10" s="170">
        <v>24</v>
      </c>
      <c r="AC10" s="125">
        <v>25</v>
      </c>
      <c r="AD10" s="197">
        <v>26</v>
      </c>
      <c r="AE10" s="195">
        <v>27</v>
      </c>
      <c r="AF10" s="195">
        <v>28</v>
      </c>
      <c r="AG10" s="170">
        <v>29</v>
      </c>
      <c r="AH10" s="205">
        <v>30</v>
      </c>
      <c r="AI10" s="197">
        <v>31</v>
      </c>
      <c r="AJ10" s="195">
        <v>32</v>
      </c>
      <c r="AK10" s="196">
        <v>33</v>
      </c>
      <c r="AL10" s="170">
        <v>34</v>
      </c>
      <c r="AM10" s="125">
        <v>35</v>
      </c>
      <c r="AN10" s="213">
        <v>36</v>
      </c>
      <c r="AO10" s="195">
        <v>37</v>
      </c>
      <c r="AP10" s="195">
        <v>38</v>
      </c>
      <c r="AQ10" s="45">
        <v>39</v>
      </c>
      <c r="AR10" s="205">
        <v>40</v>
      </c>
      <c r="AS10" s="197">
        <v>41</v>
      </c>
      <c r="AT10" s="195">
        <v>42</v>
      </c>
      <c r="AU10" s="195">
        <v>43</v>
      </c>
      <c r="AV10" s="45">
        <v>44</v>
      </c>
      <c r="AW10" s="175">
        <v>45</v>
      </c>
      <c r="AX10" s="213">
        <v>46</v>
      </c>
      <c r="AY10" s="195">
        <v>47</v>
      </c>
      <c r="AZ10" s="195">
        <v>48</v>
      </c>
      <c r="BA10" s="45">
        <v>49</v>
      </c>
      <c r="BB10" s="205">
        <v>50</v>
      </c>
      <c r="BC10" s="197">
        <v>51</v>
      </c>
      <c r="BD10" s="195">
        <v>52</v>
      </c>
      <c r="BE10" s="195">
        <v>53</v>
      </c>
      <c r="BF10" s="45">
        <v>54</v>
      </c>
      <c r="BG10" s="175">
        <v>55</v>
      </c>
      <c r="BH10" s="198"/>
      <c r="BI10" s="150">
        <v>4</v>
      </c>
      <c r="BJ10" s="199"/>
      <c r="BK10" s="199"/>
      <c r="BL10" s="199"/>
      <c r="BN10" s="260"/>
      <c r="BP10" s="138"/>
    </row>
    <row r="11" spans="1:68" x14ac:dyDescent="0.25">
      <c r="A11" s="188"/>
      <c r="B11" s="351"/>
      <c r="C11" s="189"/>
      <c r="D11" s="40"/>
      <c r="E11" s="200"/>
      <c r="F11" s="41"/>
      <c r="G11" s="190"/>
      <c r="H11" s="41"/>
      <c r="I11" s="41"/>
      <c r="J11" s="370"/>
      <c r="K11" s="41"/>
      <c r="L11" s="41"/>
      <c r="M11" s="41"/>
      <c r="N11" s="677"/>
      <c r="O11" s="42" t="s">
        <v>118</v>
      </c>
      <c r="P11" s="42"/>
      <c r="Q11" s="43"/>
      <c r="R11" s="411"/>
      <c r="S11" s="230"/>
      <c r="T11" s="214">
        <v>17</v>
      </c>
      <c r="U11" s="44"/>
      <c r="V11" s="44"/>
      <c r="W11" s="45"/>
      <c r="X11" s="205"/>
      <c r="Y11" s="117">
        <v>22</v>
      </c>
      <c r="Z11" s="44"/>
      <c r="AA11" s="204"/>
      <c r="AB11" s="170"/>
      <c r="AC11" s="125"/>
      <c r="AD11" s="117">
        <v>16</v>
      </c>
      <c r="AE11" s="44"/>
      <c r="AF11" s="44"/>
      <c r="AG11" s="170"/>
      <c r="AH11" s="205"/>
      <c r="AI11" s="117">
        <v>18</v>
      </c>
      <c r="AJ11" s="44"/>
      <c r="AK11" s="204"/>
      <c r="AL11" s="170"/>
      <c r="AM11" s="125"/>
      <c r="AN11" s="214">
        <v>12</v>
      </c>
      <c r="AO11" s="44"/>
      <c r="AP11" s="44"/>
      <c r="AQ11" s="45"/>
      <c r="AR11" s="205"/>
      <c r="AS11" s="117">
        <v>19</v>
      </c>
      <c r="AT11" s="44"/>
      <c r="AU11" s="44"/>
      <c r="AV11" s="45"/>
      <c r="AW11" s="175"/>
      <c r="AX11" s="214">
        <v>12</v>
      </c>
      <c r="AY11" s="291"/>
      <c r="AZ11" s="291"/>
      <c r="BA11" s="292"/>
      <c r="BB11" s="293"/>
      <c r="BC11" s="117">
        <v>6</v>
      </c>
      <c r="BD11" s="291"/>
      <c r="BE11" s="291"/>
      <c r="BF11" s="292"/>
      <c r="BG11" s="294"/>
      <c r="BH11" s="39">
        <f>SUM(T11:BG11)</f>
        <v>122</v>
      </c>
      <c r="BI11" s="150"/>
      <c r="BK11" s="149" t="s">
        <v>25</v>
      </c>
      <c r="BL11" s="149" t="s">
        <v>145</v>
      </c>
      <c r="BN11" s="151" t="s">
        <v>135</v>
      </c>
    </row>
    <row r="12" spans="1:68" x14ac:dyDescent="0.25">
      <c r="A12" s="188"/>
      <c r="B12" s="189"/>
      <c r="C12" s="189"/>
      <c r="D12" s="40"/>
      <c r="E12" s="200"/>
      <c r="F12" s="281" t="s">
        <v>130</v>
      </c>
      <c r="G12" s="190"/>
      <c r="H12" s="41"/>
      <c r="I12" s="41"/>
      <c r="J12" s="370"/>
      <c r="K12" s="41"/>
      <c r="L12" s="41"/>
      <c r="M12" s="41"/>
      <c r="N12" s="677"/>
      <c r="O12" s="163" t="s">
        <v>119</v>
      </c>
      <c r="P12" s="42"/>
      <c r="Q12" s="43"/>
      <c r="R12" s="411"/>
      <c r="S12" s="230"/>
      <c r="T12" s="214">
        <v>0</v>
      </c>
      <c r="U12" s="44"/>
      <c r="V12" s="44"/>
      <c r="W12" s="45"/>
      <c r="X12" s="205"/>
      <c r="Y12" s="117">
        <v>0</v>
      </c>
      <c r="Z12" s="44"/>
      <c r="AA12" s="204"/>
      <c r="AB12" s="170"/>
      <c r="AC12" s="125"/>
      <c r="AD12" s="117">
        <v>0</v>
      </c>
      <c r="AE12" s="44"/>
      <c r="AF12" s="44"/>
      <c r="AG12" s="170"/>
      <c r="AH12" s="205"/>
      <c r="AI12" s="117">
        <v>5</v>
      </c>
      <c r="AJ12" s="44"/>
      <c r="AK12" s="204"/>
      <c r="AL12" s="170"/>
      <c r="AM12" s="125"/>
      <c r="AN12" s="214">
        <v>4</v>
      </c>
      <c r="AO12" s="44"/>
      <c r="AP12" s="44"/>
      <c r="AQ12" s="45"/>
      <c r="AR12" s="205"/>
      <c r="AS12" s="117">
        <v>5</v>
      </c>
      <c r="AT12" s="44"/>
      <c r="AU12" s="44"/>
      <c r="AV12" s="45"/>
      <c r="AW12" s="175"/>
      <c r="AX12" s="214">
        <v>5</v>
      </c>
      <c r="AY12" s="291"/>
      <c r="AZ12" s="291"/>
      <c r="BA12" s="292"/>
      <c r="BB12" s="293"/>
      <c r="BC12" s="117">
        <v>11</v>
      </c>
      <c r="BD12" s="291"/>
      <c r="BE12" s="291"/>
      <c r="BF12" s="292"/>
      <c r="BG12" s="294"/>
      <c r="BH12" s="39">
        <f>SUM(T12:BG12)</f>
        <v>30</v>
      </c>
      <c r="BI12" s="72">
        <f>SUM(BH3:BH12)</f>
        <v>152</v>
      </c>
      <c r="BK12" s="149">
        <v>7</v>
      </c>
      <c r="BL12" s="149">
        <v>6</v>
      </c>
      <c r="BM12" s="30">
        <f>SUM(BI12:BL12)</f>
        <v>165</v>
      </c>
      <c r="BN12" s="152">
        <v>165</v>
      </c>
    </row>
    <row r="13" spans="1:68" x14ac:dyDescent="0.25">
      <c r="A13" s="188"/>
      <c r="B13" s="189"/>
      <c r="C13" s="189"/>
      <c r="D13" s="40"/>
      <c r="E13" s="200"/>
      <c r="F13" s="347"/>
      <c r="G13" s="190"/>
      <c r="H13" s="41"/>
      <c r="I13" s="41"/>
      <c r="J13" s="370"/>
      <c r="K13" s="41"/>
      <c r="L13" s="41"/>
      <c r="M13" s="41"/>
      <c r="N13" s="677"/>
      <c r="O13" s="42" t="s">
        <v>25</v>
      </c>
      <c r="P13" s="42"/>
      <c r="Q13" s="43"/>
      <c r="R13" s="411"/>
      <c r="S13" s="230"/>
      <c r="T13" s="214">
        <v>0</v>
      </c>
      <c r="U13" s="44"/>
      <c r="V13" s="44"/>
      <c r="W13" s="45"/>
      <c r="X13" s="205"/>
      <c r="Y13" s="117">
        <v>2</v>
      </c>
      <c r="Z13" s="44"/>
      <c r="AA13" s="204"/>
      <c r="AB13" s="170"/>
      <c r="AC13" s="125"/>
      <c r="AD13" s="117">
        <v>1</v>
      </c>
      <c r="AE13" s="44"/>
      <c r="AF13" s="44"/>
      <c r="AG13" s="170"/>
      <c r="AH13" s="205"/>
      <c r="AI13" s="117">
        <v>1</v>
      </c>
      <c r="AJ13" s="44"/>
      <c r="AK13" s="204"/>
      <c r="AL13" s="170"/>
      <c r="AM13" s="125"/>
      <c r="AN13" s="214">
        <v>1</v>
      </c>
      <c r="AO13" s="44"/>
      <c r="AP13" s="44"/>
      <c r="AQ13" s="45"/>
      <c r="AR13" s="205"/>
      <c r="AS13" s="117">
        <v>1</v>
      </c>
      <c r="AT13" s="44"/>
      <c r="AU13" s="44"/>
      <c r="AV13" s="45"/>
      <c r="AW13" s="175"/>
      <c r="AX13" s="214">
        <v>0</v>
      </c>
      <c r="AY13" s="291"/>
      <c r="AZ13" s="291"/>
      <c r="BA13" s="292"/>
      <c r="BB13" s="293"/>
      <c r="BC13" s="117">
        <v>1</v>
      </c>
      <c r="BD13" s="291"/>
      <c r="BE13" s="291"/>
      <c r="BF13" s="292"/>
      <c r="BG13" s="294"/>
      <c r="BH13" s="198">
        <f t="shared" ref="BH13" si="0">SUM(T13:BG13)</f>
        <v>7</v>
      </c>
      <c r="BI13" s="72"/>
      <c r="BK13" s="149"/>
      <c r="BL13" s="149"/>
      <c r="BN13" s="152"/>
    </row>
    <row r="14" spans="1:68" s="272" customFormat="1" x14ac:dyDescent="0.25">
      <c r="A14" s="274"/>
      <c r="B14" s="275" t="s">
        <v>22</v>
      </c>
      <c r="C14" s="275"/>
      <c r="D14" s="47"/>
      <c r="E14" s="426">
        <v>1296</v>
      </c>
      <c r="F14" s="276"/>
      <c r="G14" s="277"/>
      <c r="H14" s="276"/>
      <c r="I14" s="276"/>
      <c r="J14" s="373"/>
      <c r="K14" s="276"/>
      <c r="L14" s="276"/>
      <c r="M14" s="285" t="s">
        <v>22</v>
      </c>
      <c r="N14" s="278"/>
      <c r="O14" s="194"/>
      <c r="P14" s="194"/>
      <c r="Q14" s="194"/>
      <c r="R14" s="414"/>
      <c r="S14" s="279"/>
      <c r="T14" s="261">
        <f>(T11+T12+T13)*36</f>
        <v>612</v>
      </c>
      <c r="U14" s="262"/>
      <c r="V14" s="263"/>
      <c r="W14" s="264"/>
      <c r="X14" s="265"/>
      <c r="Y14" s="266">
        <f>(Y11+Y12+Y13)*36</f>
        <v>864</v>
      </c>
      <c r="Z14" s="262"/>
      <c r="AA14" s="267"/>
      <c r="AB14" s="268"/>
      <c r="AC14" s="269"/>
      <c r="AD14" s="266">
        <f>(AD11+AD12++AD13)*36</f>
        <v>612</v>
      </c>
      <c r="AE14" s="262"/>
      <c r="AF14" s="263"/>
      <c r="AG14" s="268"/>
      <c r="AH14" s="265"/>
      <c r="AI14" s="266">
        <f>(AI11+AI12+AI13)*36</f>
        <v>864</v>
      </c>
      <c r="AJ14" s="262"/>
      <c r="AK14" s="267"/>
      <c r="AL14" s="268"/>
      <c r="AM14" s="269"/>
      <c r="AN14" s="261">
        <f>(AN11+AN12+AN13)*36</f>
        <v>612</v>
      </c>
      <c r="AO14" s="262"/>
      <c r="AP14" s="263"/>
      <c r="AQ14" s="264"/>
      <c r="AR14" s="265"/>
      <c r="AS14" s="266">
        <f>(AS11+AS12+AS13)*36</f>
        <v>900</v>
      </c>
      <c r="AT14" s="262"/>
      <c r="AU14" s="263"/>
      <c r="AV14" s="264"/>
      <c r="AW14" s="269"/>
      <c r="AX14" s="261">
        <f>(AX11+AX12+AX13)*36</f>
        <v>612</v>
      </c>
      <c r="AY14" s="295"/>
      <c r="AZ14" s="296"/>
      <c r="BA14" s="297"/>
      <c r="BB14" s="298"/>
      <c r="BC14" s="266">
        <f>(BC11+BC12+BC13)*36</f>
        <v>648</v>
      </c>
      <c r="BD14" s="262"/>
      <c r="BE14" s="263"/>
      <c r="BF14" s="264"/>
      <c r="BG14" s="269"/>
      <c r="BH14" s="270">
        <f>SUM(T14:AT14)</f>
        <v>4464</v>
      </c>
      <c r="BI14" s="271"/>
      <c r="BP14" s="273"/>
    </row>
    <row r="15" spans="1:68" s="272" customFormat="1" x14ac:dyDescent="0.25">
      <c r="A15" s="274"/>
      <c r="B15" s="275" t="s">
        <v>23</v>
      </c>
      <c r="C15" s="275"/>
      <c r="D15" s="47"/>
      <c r="E15" s="426">
        <f>E18+E38</f>
        <v>1296</v>
      </c>
      <c r="F15" s="276"/>
      <c r="G15" s="277"/>
      <c r="H15" s="276"/>
      <c r="I15" s="276"/>
      <c r="J15" s="373"/>
      <c r="K15" s="276"/>
      <c r="L15" s="276"/>
      <c r="M15" s="285" t="s">
        <v>23</v>
      </c>
      <c r="N15" s="278"/>
      <c r="O15" s="194"/>
      <c r="P15" s="194"/>
      <c r="Q15" s="194"/>
      <c r="R15" s="414"/>
      <c r="S15" s="279"/>
      <c r="T15" s="261">
        <f t="shared" ref="T15:BG15" si="1">T18+T38</f>
        <v>612</v>
      </c>
      <c r="U15" s="262">
        <f t="shared" si="1"/>
        <v>0</v>
      </c>
      <c r="V15" s="280">
        <f t="shared" si="1"/>
        <v>0</v>
      </c>
      <c r="W15" s="575">
        <f t="shared" si="1"/>
        <v>0</v>
      </c>
      <c r="X15" s="576">
        <f t="shared" si="1"/>
        <v>0</v>
      </c>
      <c r="Y15" s="266">
        <f t="shared" si="1"/>
        <v>787</v>
      </c>
      <c r="Z15" s="262">
        <f t="shared" si="1"/>
        <v>5</v>
      </c>
      <c r="AA15" s="263">
        <f t="shared" si="1"/>
        <v>0</v>
      </c>
      <c r="AB15" s="575">
        <f t="shared" si="1"/>
        <v>42</v>
      </c>
      <c r="AC15" s="577">
        <f t="shared" si="1"/>
        <v>30</v>
      </c>
      <c r="AD15" s="266">
        <f t="shared" si="1"/>
        <v>574</v>
      </c>
      <c r="AE15" s="262">
        <f t="shared" si="1"/>
        <v>2</v>
      </c>
      <c r="AF15" s="263">
        <f t="shared" si="1"/>
        <v>0</v>
      </c>
      <c r="AG15" s="578">
        <f t="shared" si="1"/>
        <v>24</v>
      </c>
      <c r="AH15" s="579">
        <f t="shared" si="1"/>
        <v>12</v>
      </c>
      <c r="AI15" s="266">
        <f t="shared" si="1"/>
        <v>646</v>
      </c>
      <c r="AJ15" s="262">
        <f t="shared" si="1"/>
        <v>2</v>
      </c>
      <c r="AK15" s="481">
        <f t="shared" si="1"/>
        <v>180</v>
      </c>
      <c r="AL15" s="575">
        <f t="shared" si="1"/>
        <v>18</v>
      </c>
      <c r="AM15" s="580">
        <f t="shared" si="1"/>
        <v>18</v>
      </c>
      <c r="AN15" s="490">
        <f t="shared" si="1"/>
        <v>464</v>
      </c>
      <c r="AO15" s="262">
        <f t="shared" si="1"/>
        <v>4</v>
      </c>
      <c r="AP15" s="481">
        <f t="shared" si="1"/>
        <v>108</v>
      </c>
      <c r="AQ15" s="575">
        <f t="shared" si="1"/>
        <v>16</v>
      </c>
      <c r="AR15" s="576">
        <f t="shared" si="1"/>
        <v>20</v>
      </c>
      <c r="AS15" s="266">
        <f t="shared" si="1"/>
        <v>682</v>
      </c>
      <c r="AT15" s="262">
        <f t="shared" si="1"/>
        <v>2</v>
      </c>
      <c r="AU15" s="263">
        <f t="shared" si="1"/>
        <v>180</v>
      </c>
      <c r="AV15" s="575">
        <f t="shared" si="1"/>
        <v>18</v>
      </c>
      <c r="AW15" s="577">
        <f t="shared" si="1"/>
        <v>18</v>
      </c>
      <c r="AX15" s="261">
        <f t="shared" si="1"/>
        <v>432</v>
      </c>
      <c r="AY15" s="262">
        <f t="shared" si="1"/>
        <v>0</v>
      </c>
      <c r="AZ15" s="263">
        <f t="shared" si="1"/>
        <v>180</v>
      </c>
      <c r="BA15" s="264">
        <f t="shared" si="1"/>
        <v>0</v>
      </c>
      <c r="BB15" s="265">
        <f t="shared" si="1"/>
        <v>0</v>
      </c>
      <c r="BC15" s="266">
        <f t="shared" si="1"/>
        <v>214</v>
      </c>
      <c r="BD15" s="262">
        <f t="shared" si="1"/>
        <v>2</v>
      </c>
      <c r="BE15" s="263">
        <f>BE18+BE38</f>
        <v>396</v>
      </c>
      <c r="BF15" s="264">
        <f t="shared" si="1"/>
        <v>14</v>
      </c>
      <c r="BG15" s="269">
        <f t="shared" si="1"/>
        <v>22</v>
      </c>
      <c r="BH15" s="270">
        <f>SUM(T15:AT15)</f>
        <v>4248</v>
      </c>
      <c r="BI15" s="271"/>
      <c r="BP15" s="273"/>
    </row>
    <row r="16" spans="1:68" s="272" customFormat="1" x14ac:dyDescent="0.25">
      <c r="A16" s="274"/>
      <c r="B16" s="275" t="s">
        <v>24</v>
      </c>
      <c r="C16" s="275"/>
      <c r="D16" s="47"/>
      <c r="E16" s="426">
        <f>E14-E15</f>
        <v>0</v>
      </c>
      <c r="F16" s="346"/>
      <c r="G16" s="282"/>
      <c r="H16" s="276"/>
      <c r="I16" s="276"/>
      <c r="J16" s="373"/>
      <c r="K16" s="276"/>
      <c r="L16" s="276"/>
      <c r="M16" s="285" t="s">
        <v>24</v>
      </c>
      <c r="N16" s="278"/>
      <c r="O16" s="194"/>
      <c r="P16" s="194"/>
      <c r="Q16" s="194"/>
      <c r="R16" s="414"/>
      <c r="S16" s="279"/>
      <c r="T16" s="283">
        <f>T14-T15-U15-V15-W15-X15</f>
        <v>0</v>
      </c>
      <c r="U16" s="262"/>
      <c r="V16" s="263"/>
      <c r="W16" s="264"/>
      <c r="X16" s="265"/>
      <c r="Y16" s="284">
        <f>Y14-Y15-Z15-AA15-AB15-AC15</f>
        <v>0</v>
      </c>
      <c r="Z16" s="262"/>
      <c r="AA16" s="267"/>
      <c r="AB16" s="268"/>
      <c r="AC16" s="269"/>
      <c r="AD16" s="284">
        <f>AD14-AD15-AE15-AF15-AG15-AH15</f>
        <v>0</v>
      </c>
      <c r="AE16" s="262"/>
      <c r="AF16" s="263"/>
      <c r="AG16" s="268"/>
      <c r="AH16" s="265"/>
      <c r="AI16" s="464">
        <f>AI14-AI15-AJ15-AK15-AL15-AM15</f>
        <v>0</v>
      </c>
      <c r="AJ16" s="262"/>
      <c r="AK16" s="267"/>
      <c r="AL16" s="268"/>
      <c r="AM16" s="269"/>
      <c r="AN16" s="491">
        <f>AN14-AN15-AO15-AP15-AQ15-AR15</f>
        <v>0</v>
      </c>
      <c r="AO16" s="262"/>
      <c r="AP16" s="263"/>
      <c r="AQ16" s="264"/>
      <c r="AR16" s="265"/>
      <c r="AS16" s="284">
        <f>AS14-AS15-AT15-AU15-AV15-AW15</f>
        <v>0</v>
      </c>
      <c r="AT16" s="262"/>
      <c r="AU16" s="263"/>
      <c r="AV16" s="264"/>
      <c r="AW16" s="269"/>
      <c r="AX16" s="283">
        <f>AX14-AX15-AY15-AZ15-BA15-BB15</f>
        <v>0</v>
      </c>
      <c r="AY16" s="295"/>
      <c r="AZ16" s="296"/>
      <c r="BA16" s="297"/>
      <c r="BB16" s="298"/>
      <c r="BC16" s="284">
        <f>BC14-BC15-BD15-BE15-BF15-BG15</f>
        <v>0</v>
      </c>
      <c r="BD16" s="295"/>
      <c r="BE16" s="296"/>
      <c r="BF16" s="297"/>
      <c r="BG16" s="299"/>
      <c r="BH16" s="270">
        <f>SUM(T16:AT16)</f>
        <v>0</v>
      </c>
      <c r="BI16" s="271"/>
      <c r="BP16" s="273"/>
    </row>
    <row r="17" spans="1:68" s="57" customFormat="1" x14ac:dyDescent="0.25">
      <c r="A17" s="49"/>
      <c r="B17" s="5"/>
      <c r="C17" s="5"/>
      <c r="D17" s="51"/>
      <c r="E17" s="8"/>
      <c r="F17" s="50"/>
      <c r="G17" s="50"/>
      <c r="H17" s="50"/>
      <c r="I17" s="50"/>
      <c r="J17" s="50"/>
      <c r="K17" s="50"/>
      <c r="L17" s="50"/>
      <c r="M17" s="50"/>
      <c r="N17" s="52"/>
      <c r="O17" s="53"/>
      <c r="P17" s="53"/>
      <c r="Q17" s="53"/>
      <c r="R17" s="415"/>
      <c r="S17" s="231"/>
      <c r="T17" s="215"/>
      <c r="U17" s="54"/>
      <c r="V17" s="54"/>
      <c r="W17" s="54"/>
      <c r="X17" s="206"/>
      <c r="Y17" s="118"/>
      <c r="Z17" s="54"/>
      <c r="AA17" s="168"/>
      <c r="AB17" s="168"/>
      <c r="AC17" s="126"/>
      <c r="AD17" s="118"/>
      <c r="AE17" s="54"/>
      <c r="AF17" s="54"/>
      <c r="AG17" s="168"/>
      <c r="AH17" s="206"/>
      <c r="AI17" s="118"/>
      <c r="AJ17" s="54"/>
      <c r="AK17" s="168"/>
      <c r="AL17" s="168"/>
      <c r="AM17" s="126"/>
      <c r="AN17" s="215"/>
      <c r="AO17" s="54"/>
      <c r="AP17" s="54"/>
      <c r="AQ17" s="54"/>
      <c r="AR17" s="206"/>
      <c r="AS17" s="118"/>
      <c r="AT17" s="54"/>
      <c r="AU17" s="54"/>
      <c r="AV17" s="54"/>
      <c r="AW17" s="216"/>
      <c r="AX17" s="215"/>
      <c r="AY17" s="54"/>
      <c r="AZ17" s="54"/>
      <c r="BA17" s="54"/>
      <c r="BB17" s="206"/>
      <c r="BC17" s="118"/>
      <c r="BD17" s="54"/>
      <c r="BE17" s="54"/>
      <c r="BF17" s="54"/>
      <c r="BG17" s="216"/>
      <c r="BH17" s="55"/>
      <c r="BI17" s="56" t="e">
        <f>BI19+#REF!+BI34</f>
        <v>#REF!</v>
      </c>
      <c r="BJ17" s="56"/>
      <c r="BP17" s="140"/>
    </row>
    <row r="18" spans="1:68" ht="29.25" customHeight="1" x14ac:dyDescent="0.25">
      <c r="A18" s="436" t="s">
        <v>26</v>
      </c>
      <c r="B18" s="436" t="s">
        <v>27</v>
      </c>
      <c r="C18" s="465" t="s">
        <v>214</v>
      </c>
      <c r="D18" s="389">
        <f t="shared" ref="D18:AI18" si="2">D19+D31+D34</f>
        <v>0</v>
      </c>
      <c r="E18" s="389">
        <f t="shared" si="2"/>
        <v>0</v>
      </c>
      <c r="F18" s="389">
        <f t="shared" si="2"/>
        <v>1476</v>
      </c>
      <c r="G18" s="389">
        <f t="shared" si="2"/>
        <v>292</v>
      </c>
      <c r="H18" s="389">
        <f t="shared" si="2"/>
        <v>5</v>
      </c>
      <c r="I18" s="389">
        <f t="shared" si="2"/>
        <v>1399</v>
      </c>
      <c r="J18" s="389">
        <f t="shared" si="2"/>
        <v>1399</v>
      </c>
      <c r="K18" s="389">
        <f t="shared" si="2"/>
        <v>705</v>
      </c>
      <c r="L18" s="389">
        <f t="shared" si="2"/>
        <v>694</v>
      </c>
      <c r="M18" s="389">
        <f t="shared" si="2"/>
        <v>0</v>
      </c>
      <c r="N18" s="389">
        <f t="shared" si="2"/>
        <v>0</v>
      </c>
      <c r="O18" s="389">
        <f t="shared" si="2"/>
        <v>42</v>
      </c>
      <c r="P18" s="389">
        <f t="shared" si="2"/>
        <v>0</v>
      </c>
      <c r="Q18" s="389">
        <f t="shared" si="2"/>
        <v>30</v>
      </c>
      <c r="R18" s="389">
        <f t="shared" si="2"/>
        <v>1476</v>
      </c>
      <c r="S18" s="500">
        <f t="shared" si="2"/>
        <v>1399</v>
      </c>
      <c r="T18" s="499">
        <f t="shared" si="2"/>
        <v>612</v>
      </c>
      <c r="U18" s="389">
        <f t="shared" si="2"/>
        <v>0</v>
      </c>
      <c r="V18" s="389">
        <f t="shared" si="2"/>
        <v>0</v>
      </c>
      <c r="W18" s="389">
        <f t="shared" si="2"/>
        <v>0</v>
      </c>
      <c r="X18" s="501">
        <f t="shared" si="2"/>
        <v>0</v>
      </c>
      <c r="Y18" s="499">
        <f t="shared" si="2"/>
        <v>787</v>
      </c>
      <c r="Z18" s="389">
        <f t="shared" si="2"/>
        <v>5</v>
      </c>
      <c r="AA18" s="389">
        <f t="shared" si="2"/>
        <v>0</v>
      </c>
      <c r="AB18" s="389">
        <f t="shared" si="2"/>
        <v>42</v>
      </c>
      <c r="AC18" s="500">
        <f t="shared" si="2"/>
        <v>30</v>
      </c>
      <c r="AD18" s="499">
        <f t="shared" si="2"/>
        <v>0</v>
      </c>
      <c r="AE18" s="389">
        <f t="shared" si="2"/>
        <v>0</v>
      </c>
      <c r="AF18" s="389">
        <f t="shared" si="2"/>
        <v>0</v>
      </c>
      <c r="AG18" s="389">
        <f t="shared" si="2"/>
        <v>0</v>
      </c>
      <c r="AH18" s="501">
        <f t="shared" si="2"/>
        <v>0</v>
      </c>
      <c r="AI18" s="499">
        <f t="shared" si="2"/>
        <v>0</v>
      </c>
      <c r="AJ18" s="389">
        <f t="shared" ref="AJ18:BG18" si="3">AJ19+AJ31+AJ34</f>
        <v>0</v>
      </c>
      <c r="AK18" s="389">
        <f t="shared" si="3"/>
        <v>0</v>
      </c>
      <c r="AL18" s="389">
        <f t="shared" si="3"/>
        <v>0</v>
      </c>
      <c r="AM18" s="500">
        <f t="shared" si="3"/>
        <v>0</v>
      </c>
      <c r="AN18" s="499">
        <f t="shared" si="3"/>
        <v>0</v>
      </c>
      <c r="AO18" s="389">
        <f t="shared" si="3"/>
        <v>0</v>
      </c>
      <c r="AP18" s="389">
        <f t="shared" si="3"/>
        <v>0</v>
      </c>
      <c r="AQ18" s="389">
        <f t="shared" si="3"/>
        <v>0</v>
      </c>
      <c r="AR18" s="501">
        <f t="shared" si="3"/>
        <v>0</v>
      </c>
      <c r="AS18" s="499">
        <f t="shared" si="3"/>
        <v>0</v>
      </c>
      <c r="AT18" s="389">
        <f t="shared" si="3"/>
        <v>0</v>
      </c>
      <c r="AU18" s="389">
        <f t="shared" si="3"/>
        <v>0</v>
      </c>
      <c r="AV18" s="389">
        <f t="shared" si="3"/>
        <v>0</v>
      </c>
      <c r="AW18" s="500">
        <f t="shared" si="3"/>
        <v>0</v>
      </c>
      <c r="AX18" s="499">
        <f t="shared" si="3"/>
        <v>0</v>
      </c>
      <c r="AY18" s="389">
        <f t="shared" si="3"/>
        <v>0</v>
      </c>
      <c r="AZ18" s="389">
        <f t="shared" si="3"/>
        <v>0</v>
      </c>
      <c r="BA18" s="389">
        <f t="shared" si="3"/>
        <v>0</v>
      </c>
      <c r="BB18" s="501">
        <f t="shared" si="3"/>
        <v>0</v>
      </c>
      <c r="BC18" s="499">
        <f t="shared" si="3"/>
        <v>0</v>
      </c>
      <c r="BD18" s="389">
        <f t="shared" si="3"/>
        <v>0</v>
      </c>
      <c r="BE18" s="389">
        <f t="shared" si="3"/>
        <v>0</v>
      </c>
      <c r="BF18" s="389">
        <f t="shared" si="3"/>
        <v>0</v>
      </c>
      <c r="BG18" s="500">
        <f t="shared" si="3"/>
        <v>0</v>
      </c>
      <c r="BH18" s="38">
        <f>T18+U18+Y18+Z18+AD18+AE18+AI18+AJ18+AN18+AO18+AS18+AT18</f>
        <v>1404</v>
      </c>
      <c r="BI18" s="153" t="s">
        <v>146</v>
      </c>
      <c r="BJ18" s="355" t="s">
        <v>180</v>
      </c>
    </row>
    <row r="19" spans="1:68" s="62" customFormat="1" ht="31.5" customHeight="1" x14ac:dyDescent="0.25">
      <c r="A19" s="437" t="s">
        <v>182</v>
      </c>
      <c r="B19" s="438" t="s">
        <v>181</v>
      </c>
      <c r="C19" s="466" t="s">
        <v>252</v>
      </c>
      <c r="D19" s="16">
        <f t="shared" ref="D19:I19" si="4">SUM(D20:D30)</f>
        <v>0</v>
      </c>
      <c r="E19" s="16">
        <f t="shared" si="4"/>
        <v>0</v>
      </c>
      <c r="F19" s="16">
        <f t="shared" si="4"/>
        <v>1156</v>
      </c>
      <c r="G19" s="16">
        <f t="shared" si="4"/>
        <v>222</v>
      </c>
      <c r="H19" s="16">
        <f t="shared" si="4"/>
        <v>0</v>
      </c>
      <c r="I19" s="16">
        <f t="shared" si="4"/>
        <v>1112</v>
      </c>
      <c r="J19" s="374">
        <f t="shared" ref="J19:J87" si="5">K19+L19+M19</f>
        <v>1112</v>
      </c>
      <c r="K19" s="16">
        <f t="shared" ref="K19:AP19" si="6">SUM(K20:K30)</f>
        <v>560</v>
      </c>
      <c r="L19" s="16">
        <f t="shared" si="6"/>
        <v>552</v>
      </c>
      <c r="M19" s="16">
        <f t="shared" si="6"/>
        <v>0</v>
      </c>
      <c r="N19" s="16">
        <f t="shared" si="6"/>
        <v>0</v>
      </c>
      <c r="O19" s="16">
        <f t="shared" si="6"/>
        <v>26</v>
      </c>
      <c r="P19" s="16">
        <f t="shared" si="6"/>
        <v>0</v>
      </c>
      <c r="Q19" s="16">
        <f t="shared" si="6"/>
        <v>18</v>
      </c>
      <c r="R19" s="16">
        <f t="shared" si="6"/>
        <v>1156</v>
      </c>
      <c r="S19" s="169">
        <f t="shared" si="6"/>
        <v>1112</v>
      </c>
      <c r="T19" s="217">
        <f t="shared" si="6"/>
        <v>476</v>
      </c>
      <c r="U19" s="16">
        <f t="shared" si="6"/>
        <v>0</v>
      </c>
      <c r="V19" s="16">
        <f t="shared" si="6"/>
        <v>0</v>
      </c>
      <c r="W19" s="16">
        <f t="shared" si="6"/>
        <v>0</v>
      </c>
      <c r="X19" s="207">
        <f t="shared" si="6"/>
        <v>0</v>
      </c>
      <c r="Y19" s="119">
        <f t="shared" si="6"/>
        <v>636</v>
      </c>
      <c r="Z19" s="16">
        <f t="shared" si="6"/>
        <v>0</v>
      </c>
      <c r="AA19" s="16">
        <f t="shared" si="6"/>
        <v>0</v>
      </c>
      <c r="AB19" s="16">
        <f t="shared" si="6"/>
        <v>26</v>
      </c>
      <c r="AC19" s="127">
        <f t="shared" si="6"/>
        <v>18</v>
      </c>
      <c r="AD19" s="119">
        <f t="shared" si="6"/>
        <v>0</v>
      </c>
      <c r="AE19" s="16">
        <f t="shared" si="6"/>
        <v>0</v>
      </c>
      <c r="AF19" s="16">
        <f t="shared" si="6"/>
        <v>0</v>
      </c>
      <c r="AG19" s="169">
        <f t="shared" si="6"/>
        <v>0</v>
      </c>
      <c r="AH19" s="207">
        <f t="shared" si="6"/>
        <v>0</v>
      </c>
      <c r="AI19" s="119">
        <f t="shared" si="6"/>
        <v>0</v>
      </c>
      <c r="AJ19" s="16">
        <f t="shared" si="6"/>
        <v>0</v>
      </c>
      <c r="AK19" s="16">
        <f t="shared" si="6"/>
        <v>0</v>
      </c>
      <c r="AL19" s="16">
        <f t="shared" si="6"/>
        <v>0</v>
      </c>
      <c r="AM19" s="127">
        <f t="shared" si="6"/>
        <v>0</v>
      </c>
      <c r="AN19" s="217">
        <f t="shared" si="6"/>
        <v>0</v>
      </c>
      <c r="AO19" s="16">
        <f t="shared" si="6"/>
        <v>0</v>
      </c>
      <c r="AP19" s="16">
        <f t="shared" si="6"/>
        <v>0</v>
      </c>
      <c r="AQ19" s="16">
        <f t="shared" ref="AQ19:BG19" si="7">SUM(AQ20:AQ30)</f>
        <v>0</v>
      </c>
      <c r="AR19" s="207">
        <f t="shared" si="7"/>
        <v>0</v>
      </c>
      <c r="AS19" s="119">
        <f t="shared" si="7"/>
        <v>0</v>
      </c>
      <c r="AT19" s="16">
        <f t="shared" si="7"/>
        <v>0</v>
      </c>
      <c r="AU19" s="16">
        <f t="shared" si="7"/>
        <v>0</v>
      </c>
      <c r="AV19" s="16">
        <f t="shared" si="7"/>
        <v>0</v>
      </c>
      <c r="AW19" s="127">
        <f t="shared" si="7"/>
        <v>0</v>
      </c>
      <c r="AX19" s="169">
        <f t="shared" si="7"/>
        <v>0</v>
      </c>
      <c r="AY19" s="16">
        <f t="shared" si="7"/>
        <v>0</v>
      </c>
      <c r="AZ19" s="16">
        <f t="shared" si="7"/>
        <v>0</v>
      </c>
      <c r="BA19" s="16">
        <f t="shared" si="7"/>
        <v>0</v>
      </c>
      <c r="BB19" s="207">
        <f t="shared" si="7"/>
        <v>0</v>
      </c>
      <c r="BC19" s="119">
        <f t="shared" si="7"/>
        <v>0</v>
      </c>
      <c r="BD19" s="16">
        <f t="shared" si="7"/>
        <v>0</v>
      </c>
      <c r="BE19" s="16">
        <f t="shared" si="7"/>
        <v>0</v>
      </c>
      <c r="BF19" s="16">
        <f t="shared" si="7"/>
        <v>0</v>
      </c>
      <c r="BG19" s="286">
        <f t="shared" si="7"/>
        <v>0</v>
      </c>
      <c r="BH19" s="38">
        <f>T19+U19+Y19+Z19+AD19+AE19+AI19+AJ19+AN19+AO19+AS19+AT19</f>
        <v>1112</v>
      </c>
      <c r="BI19" s="60">
        <f>SUM(BI20:BI30)</f>
        <v>1084</v>
      </c>
      <c r="BJ19" s="60">
        <f>SUM(BJ20:BJ30)</f>
        <v>1004</v>
      </c>
      <c r="BP19" s="141"/>
    </row>
    <row r="20" spans="1:68" ht="20.100000000000001" customHeight="1" x14ac:dyDescent="0.25">
      <c r="A20" s="439" t="s">
        <v>30</v>
      </c>
      <c r="B20" s="440" t="s">
        <v>31</v>
      </c>
      <c r="C20" s="467" t="s">
        <v>251</v>
      </c>
      <c r="D20" s="9"/>
      <c r="E20" s="485"/>
      <c r="F20" s="572">
        <f>H20+I20+N20+O20+Q20</f>
        <v>72</v>
      </c>
      <c r="G20" s="17">
        <v>12</v>
      </c>
      <c r="H20" s="4">
        <f>U20+Z20+AE20+AJ20+AO20+AT20+AY20+BD20</f>
        <v>0</v>
      </c>
      <c r="I20" s="4">
        <f>T20+Y20+AD20+AI20+AN20+AS20+AX20+BC20</f>
        <v>60</v>
      </c>
      <c r="J20" s="374">
        <f t="shared" si="5"/>
        <v>60</v>
      </c>
      <c r="K20" s="4">
        <f>I20-L20-M20</f>
        <v>36</v>
      </c>
      <c r="L20" s="303">
        <v>24</v>
      </c>
      <c r="M20" s="4"/>
      <c r="N20" s="4"/>
      <c r="O20" s="4">
        <f t="shared" ref="O20:O30" si="8">W20+AB20+AG20+AL20+AQ20+AV20+BA20+BF20</f>
        <v>6</v>
      </c>
      <c r="P20" s="4">
        <v>0</v>
      </c>
      <c r="Q20" s="4">
        <f>X20+AC20+AH20+AM20+AR20+AW20+BB20+BG20</f>
        <v>6</v>
      </c>
      <c r="R20" s="398">
        <v>72</v>
      </c>
      <c r="S20" s="235">
        <f>T20+Y20+AD20+AI20+AN20+AS20</f>
        <v>60</v>
      </c>
      <c r="T20" s="239">
        <v>17</v>
      </c>
      <c r="U20" s="7"/>
      <c r="V20" s="6"/>
      <c r="W20" s="18"/>
      <c r="X20" s="208"/>
      <c r="Y20" s="423">
        <v>43</v>
      </c>
      <c r="Z20" s="7"/>
      <c r="AA20" s="252"/>
      <c r="AB20" s="174">
        <v>6</v>
      </c>
      <c r="AC20" s="131">
        <v>6</v>
      </c>
      <c r="AD20" s="121"/>
      <c r="AE20" s="7"/>
      <c r="AF20" s="6"/>
      <c r="AG20" s="171"/>
      <c r="AH20" s="208"/>
      <c r="AI20" s="120"/>
      <c r="AJ20" s="7"/>
      <c r="AK20" s="252"/>
      <c r="AL20" s="171"/>
      <c r="AM20" s="128"/>
      <c r="AN20" s="218"/>
      <c r="AO20" s="7"/>
      <c r="AP20" s="6"/>
      <c r="AQ20" s="18"/>
      <c r="AR20" s="208"/>
      <c r="AS20" s="120"/>
      <c r="AT20" s="7"/>
      <c r="AU20" s="6"/>
      <c r="AV20" s="18"/>
      <c r="AW20" s="128"/>
      <c r="AX20" s="252"/>
      <c r="AY20" s="7"/>
      <c r="AZ20" s="6"/>
      <c r="BA20" s="18"/>
      <c r="BB20" s="208"/>
      <c r="BC20" s="121"/>
      <c r="BD20" s="7"/>
      <c r="BE20" s="6"/>
      <c r="BF20" s="18"/>
      <c r="BG20" s="287"/>
      <c r="BH20" s="38">
        <f>T20+U20+Y20+Z20+AD20+AE20+AI20+AJ20+AN20+AO20+AS20+AT20</f>
        <v>60</v>
      </c>
      <c r="BI20" s="63">
        <v>72</v>
      </c>
      <c r="BJ20" s="12">
        <f>I20</f>
        <v>60</v>
      </c>
      <c r="BL20" s="12">
        <f>BJ20-BI20</f>
        <v>-12</v>
      </c>
    </row>
    <row r="21" spans="1:68" ht="20.100000000000001" customHeight="1" x14ac:dyDescent="0.25">
      <c r="A21" s="439" t="s">
        <v>33</v>
      </c>
      <c r="B21" s="440" t="s">
        <v>34</v>
      </c>
      <c r="C21" s="467" t="s">
        <v>288</v>
      </c>
      <c r="D21" s="9"/>
      <c r="E21" s="485"/>
      <c r="F21" s="572">
        <f>H21+I21+N21+O21+Q21</f>
        <v>108</v>
      </c>
      <c r="G21" s="17">
        <v>14</v>
      </c>
      <c r="H21" s="4">
        <f>U21+Z21+AE21+AJ21+AO21+AT21+AY21+BD21</f>
        <v>0</v>
      </c>
      <c r="I21" s="4">
        <f>T21+Y21+AD21+AI21+AN21+AS21+AX21+BC21</f>
        <v>108</v>
      </c>
      <c r="J21" s="374">
        <f t="shared" si="5"/>
        <v>108</v>
      </c>
      <c r="K21" s="4">
        <f>I21-L21-M21</f>
        <v>66</v>
      </c>
      <c r="L21" s="303">
        <v>42</v>
      </c>
      <c r="M21" s="4"/>
      <c r="N21" s="4"/>
      <c r="O21" s="4">
        <f t="shared" si="8"/>
        <v>0</v>
      </c>
      <c r="P21" s="4">
        <v>0</v>
      </c>
      <c r="Q21" s="4">
        <f>X21+AC21+AH21+AM21+AR21+AW21+BB21+BG21</f>
        <v>0</v>
      </c>
      <c r="R21" s="398">
        <v>108</v>
      </c>
      <c r="S21" s="235">
        <f>T21+Y21+AD21+AI21+AN21+AS21</f>
        <v>108</v>
      </c>
      <c r="T21" s="239">
        <v>68</v>
      </c>
      <c r="U21" s="7"/>
      <c r="V21" s="6"/>
      <c r="W21" s="18"/>
      <c r="X21" s="208"/>
      <c r="Y21" s="425">
        <v>40</v>
      </c>
      <c r="Z21" s="7"/>
      <c r="AA21" s="252"/>
      <c r="AB21" s="174"/>
      <c r="AC21" s="131"/>
      <c r="AD21" s="121"/>
      <c r="AE21" s="7"/>
      <c r="AF21" s="6"/>
      <c r="AG21" s="171"/>
      <c r="AH21" s="208"/>
      <c r="AI21" s="120"/>
      <c r="AJ21" s="7"/>
      <c r="AK21" s="252"/>
      <c r="AL21" s="171"/>
      <c r="AM21" s="128"/>
      <c r="AN21" s="218"/>
      <c r="AO21" s="7"/>
      <c r="AP21" s="6"/>
      <c r="AQ21" s="18"/>
      <c r="AR21" s="208"/>
      <c r="AS21" s="120"/>
      <c r="AT21" s="7"/>
      <c r="AU21" s="6"/>
      <c r="AV21" s="18"/>
      <c r="AW21" s="128"/>
      <c r="AX21" s="252"/>
      <c r="AY21" s="7"/>
      <c r="AZ21" s="6"/>
      <c r="BA21" s="18"/>
      <c r="BB21" s="208"/>
      <c r="BC21" s="121"/>
      <c r="BD21" s="7"/>
      <c r="BE21" s="6"/>
      <c r="BF21" s="18"/>
      <c r="BG21" s="287"/>
      <c r="BH21" s="38"/>
      <c r="BI21" s="63"/>
      <c r="BJ21" s="12"/>
      <c r="BL21" s="12"/>
    </row>
    <row r="22" spans="1:68" ht="20.100000000000001" customHeight="1" x14ac:dyDescent="0.25">
      <c r="A22" s="439" t="s">
        <v>35</v>
      </c>
      <c r="B22" s="440" t="s">
        <v>38</v>
      </c>
      <c r="C22" s="467" t="s">
        <v>61</v>
      </c>
      <c r="D22" s="9"/>
      <c r="E22" s="485"/>
      <c r="F22" s="572">
        <f t="shared" ref="F22:F30" si="9">H22+I22+N22+O22+Q22</f>
        <v>136</v>
      </c>
      <c r="G22" s="17">
        <v>10</v>
      </c>
      <c r="H22" s="4">
        <f t="shared" ref="H22:H35" si="10">U22+Z22+AE22+AJ22+AO22+AT22+AY22+BD22</f>
        <v>0</v>
      </c>
      <c r="I22" s="4">
        <f t="shared" ref="I22:I35" si="11">T22+Y22+AD22+AI22+AN22+AS22+AX22+BC22</f>
        <v>136</v>
      </c>
      <c r="J22" s="374">
        <f t="shared" si="5"/>
        <v>136</v>
      </c>
      <c r="K22" s="4">
        <f t="shared" ref="K22:K30" si="12">I22-L22</f>
        <v>90</v>
      </c>
      <c r="L22" s="303">
        <v>46</v>
      </c>
      <c r="M22" s="4"/>
      <c r="N22" s="4"/>
      <c r="O22" s="4">
        <f t="shared" si="8"/>
        <v>0</v>
      </c>
      <c r="P22" s="4">
        <v>0</v>
      </c>
      <c r="Q22" s="4">
        <f t="shared" ref="Q22:Q30" si="13">X22+AC22+AH22+AM22+AR22+AW22+BB22+BG22</f>
        <v>0</v>
      </c>
      <c r="R22" s="398">
        <v>136</v>
      </c>
      <c r="S22" s="235">
        <f t="shared" ref="S22:S35" si="14">T22+Y22+AD22+AI22+AN22+AS22</f>
        <v>136</v>
      </c>
      <c r="T22" s="220">
        <v>34</v>
      </c>
      <c r="U22" s="7"/>
      <c r="V22" s="6"/>
      <c r="W22" s="18"/>
      <c r="X22" s="208"/>
      <c r="Y22" s="425">
        <v>102</v>
      </c>
      <c r="Z22" s="7"/>
      <c r="AA22" s="252"/>
      <c r="AB22" s="174"/>
      <c r="AC22" s="131"/>
      <c r="AD22" s="120"/>
      <c r="AE22" s="7"/>
      <c r="AF22" s="6"/>
      <c r="AG22" s="171"/>
      <c r="AH22" s="208"/>
      <c r="AI22" s="121"/>
      <c r="AJ22" s="7"/>
      <c r="AK22" s="252"/>
      <c r="AL22" s="171"/>
      <c r="AM22" s="128"/>
      <c r="AN22" s="218"/>
      <c r="AO22" s="7"/>
      <c r="AP22" s="6"/>
      <c r="AQ22" s="18"/>
      <c r="AR22" s="208"/>
      <c r="AS22" s="120"/>
      <c r="AT22" s="7"/>
      <c r="AU22" s="6"/>
      <c r="AV22" s="18"/>
      <c r="AW22" s="128"/>
      <c r="AX22" s="252"/>
      <c r="AY22" s="7"/>
      <c r="AZ22" s="6"/>
      <c r="BA22" s="18"/>
      <c r="BB22" s="208"/>
      <c r="BC22" s="121"/>
      <c r="BD22" s="7"/>
      <c r="BE22" s="6"/>
      <c r="BF22" s="18"/>
      <c r="BG22" s="287"/>
      <c r="BH22" s="38">
        <f>T22+U22+Y22+Z22+AD22+AE22+AI22+AJ22+AN22+AO22+AS22+AT22</f>
        <v>136</v>
      </c>
      <c r="BI22" s="63">
        <v>108</v>
      </c>
      <c r="BJ22" s="12">
        <f t="shared" ref="BJ22:BJ35" si="15">I22</f>
        <v>136</v>
      </c>
      <c r="BL22" s="12">
        <f t="shared" ref="BL22:BL35" si="16">BJ22-BI22</f>
        <v>28</v>
      </c>
    </row>
    <row r="23" spans="1:68" ht="20.100000000000001" customHeight="1" x14ac:dyDescent="0.25">
      <c r="A23" s="439" t="s">
        <v>37</v>
      </c>
      <c r="B23" s="440" t="s">
        <v>50</v>
      </c>
      <c r="C23" s="467" t="s">
        <v>99</v>
      </c>
      <c r="D23" s="9"/>
      <c r="E23" s="485"/>
      <c r="F23" s="572">
        <f t="shared" si="9"/>
        <v>72</v>
      </c>
      <c r="G23" s="17">
        <v>16</v>
      </c>
      <c r="H23" s="4">
        <f t="shared" si="10"/>
        <v>0</v>
      </c>
      <c r="I23" s="4">
        <f t="shared" si="11"/>
        <v>72</v>
      </c>
      <c r="J23" s="374">
        <f t="shared" si="5"/>
        <v>72</v>
      </c>
      <c r="K23" s="4">
        <f t="shared" si="12"/>
        <v>44</v>
      </c>
      <c r="L23" s="303">
        <v>28</v>
      </c>
      <c r="M23" s="4"/>
      <c r="N23" s="4"/>
      <c r="O23" s="4">
        <f t="shared" si="8"/>
        <v>0</v>
      </c>
      <c r="P23" s="4">
        <v>0</v>
      </c>
      <c r="Q23" s="4">
        <f t="shared" si="13"/>
        <v>0</v>
      </c>
      <c r="R23" s="398">
        <v>72</v>
      </c>
      <c r="S23" s="235">
        <f t="shared" si="14"/>
        <v>72</v>
      </c>
      <c r="T23" s="220"/>
      <c r="U23" s="7"/>
      <c r="V23" s="6"/>
      <c r="W23" s="18"/>
      <c r="X23" s="208"/>
      <c r="Y23" s="425">
        <v>72</v>
      </c>
      <c r="Z23" s="7"/>
      <c r="AA23" s="252"/>
      <c r="AB23" s="174"/>
      <c r="AC23" s="131"/>
      <c r="AD23" s="120"/>
      <c r="AE23" s="7"/>
      <c r="AF23" s="6"/>
      <c r="AG23" s="171"/>
      <c r="AH23" s="208"/>
      <c r="AI23" s="120"/>
      <c r="AJ23" s="7"/>
      <c r="AK23" s="252"/>
      <c r="AL23" s="171"/>
      <c r="AM23" s="128"/>
      <c r="AN23" s="218"/>
      <c r="AO23" s="7"/>
      <c r="AP23" s="6"/>
      <c r="AQ23" s="18"/>
      <c r="AR23" s="208"/>
      <c r="AS23" s="120"/>
      <c r="AT23" s="7"/>
      <c r="AU23" s="6"/>
      <c r="AV23" s="18"/>
      <c r="AW23" s="128"/>
      <c r="AX23" s="252"/>
      <c r="AY23" s="7"/>
      <c r="AZ23" s="6"/>
      <c r="BA23" s="18"/>
      <c r="BB23" s="208"/>
      <c r="BC23" s="121"/>
      <c r="BD23" s="7"/>
      <c r="BE23" s="6"/>
      <c r="BF23" s="18"/>
      <c r="BG23" s="287"/>
      <c r="BH23" s="38">
        <f t="shared" ref="BH23:BH30" si="17">T23+U23+Y23+Z23+AD23+AE23+AI23+AJ23+AN23+AO23+AS23+AT23</f>
        <v>72</v>
      </c>
      <c r="BI23" s="63">
        <v>136</v>
      </c>
      <c r="BJ23" s="12">
        <f t="shared" si="15"/>
        <v>72</v>
      </c>
      <c r="BL23" s="12">
        <f t="shared" si="16"/>
        <v>-64</v>
      </c>
    </row>
    <row r="24" spans="1:68" ht="20.100000000000001" customHeight="1" x14ac:dyDescent="0.25">
      <c r="A24" s="439" t="s">
        <v>39</v>
      </c>
      <c r="B24" s="440" t="s">
        <v>36</v>
      </c>
      <c r="C24" s="467" t="s">
        <v>99</v>
      </c>
      <c r="D24" s="9"/>
      <c r="E24" s="485"/>
      <c r="F24" s="572">
        <f t="shared" si="9"/>
        <v>108</v>
      </c>
      <c r="G24" s="17">
        <v>34</v>
      </c>
      <c r="H24" s="4">
        <f t="shared" si="10"/>
        <v>0</v>
      </c>
      <c r="I24" s="4">
        <f t="shared" si="11"/>
        <v>108</v>
      </c>
      <c r="J24" s="374">
        <f t="shared" si="5"/>
        <v>108</v>
      </c>
      <c r="K24" s="4">
        <f t="shared" si="12"/>
        <v>0</v>
      </c>
      <c r="L24" s="303">
        <v>108</v>
      </c>
      <c r="M24" s="4"/>
      <c r="N24" s="4"/>
      <c r="O24" s="4">
        <f t="shared" si="8"/>
        <v>0</v>
      </c>
      <c r="P24" s="4">
        <v>0</v>
      </c>
      <c r="Q24" s="4">
        <f t="shared" si="13"/>
        <v>0</v>
      </c>
      <c r="R24" s="398">
        <v>108</v>
      </c>
      <c r="S24" s="235">
        <f>T24+Y24+AD24+AI24+AN24+AS24</f>
        <v>108</v>
      </c>
      <c r="T24" s="220">
        <v>68</v>
      </c>
      <c r="U24" s="7"/>
      <c r="V24" s="6"/>
      <c r="W24" s="18"/>
      <c r="X24" s="208"/>
      <c r="Y24" s="425">
        <v>40</v>
      </c>
      <c r="Z24" s="7"/>
      <c r="AA24" s="252"/>
      <c r="AB24" s="174"/>
      <c r="AC24" s="131"/>
      <c r="AD24" s="120"/>
      <c r="AE24" s="7"/>
      <c r="AF24" s="6"/>
      <c r="AG24" s="171"/>
      <c r="AH24" s="208"/>
      <c r="AI24" s="120"/>
      <c r="AJ24" s="7"/>
      <c r="AK24" s="252"/>
      <c r="AL24" s="171"/>
      <c r="AM24" s="128"/>
      <c r="AN24" s="218"/>
      <c r="AO24" s="7"/>
      <c r="AP24" s="6"/>
      <c r="AQ24" s="18"/>
      <c r="AR24" s="208"/>
      <c r="AS24" s="120"/>
      <c r="AT24" s="7"/>
      <c r="AU24" s="6"/>
      <c r="AV24" s="18"/>
      <c r="AW24" s="128"/>
      <c r="AX24" s="252"/>
      <c r="AY24" s="7"/>
      <c r="AZ24" s="6"/>
      <c r="BA24" s="18"/>
      <c r="BB24" s="208"/>
      <c r="BC24" s="121"/>
      <c r="BD24" s="7"/>
      <c r="BE24" s="6"/>
      <c r="BF24" s="18"/>
      <c r="BG24" s="287"/>
      <c r="BH24" s="38">
        <f>T24+U24+Y24+Z24+AD24+AE24+AI24+AJ24+AN24+AO24+AS24+AT24</f>
        <v>108</v>
      </c>
      <c r="BI24" s="63">
        <v>72</v>
      </c>
      <c r="BJ24" s="12">
        <f t="shared" si="15"/>
        <v>108</v>
      </c>
      <c r="BL24" s="12">
        <f t="shared" si="16"/>
        <v>36</v>
      </c>
    </row>
    <row r="25" spans="1:68" ht="20.100000000000001" customHeight="1" x14ac:dyDescent="0.25">
      <c r="A25" s="439" t="s">
        <v>41</v>
      </c>
      <c r="B25" s="440" t="s">
        <v>54</v>
      </c>
      <c r="C25" s="467" t="s">
        <v>212</v>
      </c>
      <c r="D25" s="9"/>
      <c r="E25" s="485"/>
      <c r="F25" s="572">
        <f t="shared" si="9"/>
        <v>232</v>
      </c>
      <c r="G25" s="17">
        <v>48</v>
      </c>
      <c r="H25" s="4">
        <f t="shared" si="10"/>
        <v>0</v>
      </c>
      <c r="I25" s="4">
        <f t="shared" si="11"/>
        <v>216</v>
      </c>
      <c r="J25" s="374">
        <f t="shared" si="5"/>
        <v>216</v>
      </c>
      <c r="K25" s="4">
        <f t="shared" si="12"/>
        <v>140</v>
      </c>
      <c r="L25" s="303">
        <v>76</v>
      </c>
      <c r="M25" s="4"/>
      <c r="N25" s="4"/>
      <c r="O25" s="4">
        <f t="shared" si="8"/>
        <v>10</v>
      </c>
      <c r="P25" s="4">
        <v>0</v>
      </c>
      <c r="Q25" s="4">
        <f t="shared" si="13"/>
        <v>6</v>
      </c>
      <c r="R25" s="398">
        <v>232</v>
      </c>
      <c r="S25" s="235">
        <f t="shared" si="14"/>
        <v>216</v>
      </c>
      <c r="T25" s="239">
        <v>85</v>
      </c>
      <c r="U25" s="7"/>
      <c r="V25" s="6"/>
      <c r="W25" s="18"/>
      <c r="X25" s="208"/>
      <c r="Y25" s="423">
        <v>131</v>
      </c>
      <c r="Z25" s="7"/>
      <c r="AA25" s="252"/>
      <c r="AB25" s="174">
        <v>10</v>
      </c>
      <c r="AC25" s="131">
        <v>6</v>
      </c>
      <c r="AD25" s="120"/>
      <c r="AE25" s="7"/>
      <c r="AF25" s="6"/>
      <c r="AG25" s="171"/>
      <c r="AH25" s="208"/>
      <c r="AI25" s="120"/>
      <c r="AJ25" s="7"/>
      <c r="AK25" s="252"/>
      <c r="AL25" s="171"/>
      <c r="AM25" s="128"/>
      <c r="AN25" s="218"/>
      <c r="AO25" s="7"/>
      <c r="AP25" s="6"/>
      <c r="AQ25" s="18"/>
      <c r="AR25" s="208"/>
      <c r="AS25" s="120"/>
      <c r="AT25" s="7"/>
      <c r="AU25" s="6"/>
      <c r="AV25" s="18"/>
      <c r="AW25" s="128"/>
      <c r="AX25" s="252"/>
      <c r="AY25" s="7"/>
      <c r="AZ25" s="6"/>
      <c r="BA25" s="18"/>
      <c r="BB25" s="208"/>
      <c r="BC25" s="121"/>
      <c r="BD25" s="7"/>
      <c r="BE25" s="6"/>
      <c r="BF25" s="18"/>
      <c r="BG25" s="287"/>
      <c r="BH25" s="38">
        <f t="shared" si="17"/>
        <v>216</v>
      </c>
      <c r="BI25" s="63">
        <v>72</v>
      </c>
      <c r="BJ25" s="12">
        <f t="shared" si="15"/>
        <v>216</v>
      </c>
      <c r="BL25" s="12">
        <f t="shared" si="16"/>
        <v>144</v>
      </c>
    </row>
    <row r="26" spans="1:68" ht="20.100000000000001" customHeight="1" x14ac:dyDescent="0.25">
      <c r="A26" s="439" t="s">
        <v>43</v>
      </c>
      <c r="B26" s="440" t="s">
        <v>155</v>
      </c>
      <c r="C26" s="467" t="s">
        <v>99</v>
      </c>
      <c r="D26" s="9"/>
      <c r="E26" s="485"/>
      <c r="F26" s="572">
        <f t="shared" si="9"/>
        <v>108</v>
      </c>
      <c r="G26" s="17">
        <v>52</v>
      </c>
      <c r="H26" s="4">
        <f t="shared" si="10"/>
        <v>0</v>
      </c>
      <c r="I26" s="4">
        <f t="shared" si="11"/>
        <v>108</v>
      </c>
      <c r="J26" s="374">
        <f t="shared" si="5"/>
        <v>108</v>
      </c>
      <c r="K26" s="4">
        <f t="shared" si="12"/>
        <v>28</v>
      </c>
      <c r="L26" s="303">
        <v>80</v>
      </c>
      <c r="M26" s="4"/>
      <c r="N26" s="4"/>
      <c r="O26" s="4">
        <f t="shared" si="8"/>
        <v>0</v>
      </c>
      <c r="P26" s="4">
        <v>0</v>
      </c>
      <c r="Q26" s="4">
        <f t="shared" si="13"/>
        <v>0</v>
      </c>
      <c r="R26" s="398">
        <v>108</v>
      </c>
      <c r="S26" s="235">
        <f t="shared" si="14"/>
        <v>108</v>
      </c>
      <c r="T26" s="220">
        <v>34</v>
      </c>
      <c r="U26" s="7"/>
      <c r="V26" s="6"/>
      <c r="W26" s="18"/>
      <c r="X26" s="208"/>
      <c r="Y26" s="425">
        <v>74</v>
      </c>
      <c r="Z26" s="7"/>
      <c r="AA26" s="252"/>
      <c r="AB26" s="174"/>
      <c r="AC26" s="131"/>
      <c r="AD26" s="120"/>
      <c r="AE26" s="7"/>
      <c r="AF26" s="6"/>
      <c r="AG26" s="171"/>
      <c r="AH26" s="208"/>
      <c r="AI26" s="120"/>
      <c r="AJ26" s="7"/>
      <c r="AK26" s="252"/>
      <c r="AL26" s="171"/>
      <c r="AM26" s="128"/>
      <c r="AN26" s="218"/>
      <c r="AO26" s="7"/>
      <c r="AP26" s="6"/>
      <c r="AQ26" s="18"/>
      <c r="AR26" s="208"/>
      <c r="AS26" s="120"/>
      <c r="AT26" s="7"/>
      <c r="AU26" s="6"/>
      <c r="AV26" s="18"/>
      <c r="AW26" s="128"/>
      <c r="AX26" s="252"/>
      <c r="AY26" s="7"/>
      <c r="AZ26" s="6"/>
      <c r="BA26" s="18"/>
      <c r="BB26" s="208"/>
      <c r="BC26" s="121"/>
      <c r="BD26" s="7"/>
      <c r="BE26" s="6"/>
      <c r="BF26" s="18"/>
      <c r="BG26" s="287"/>
      <c r="BH26" s="38">
        <f t="shared" si="17"/>
        <v>108</v>
      </c>
      <c r="BI26" s="63">
        <v>72</v>
      </c>
      <c r="BJ26" s="12">
        <f t="shared" si="15"/>
        <v>108</v>
      </c>
      <c r="BL26" s="12">
        <f t="shared" si="16"/>
        <v>36</v>
      </c>
    </row>
    <row r="27" spans="1:68" ht="20.100000000000001" customHeight="1" x14ac:dyDescent="0.25">
      <c r="A27" s="439" t="s">
        <v>45</v>
      </c>
      <c r="B27" s="440" t="s">
        <v>40</v>
      </c>
      <c r="C27" s="468" t="s">
        <v>256</v>
      </c>
      <c r="D27" s="9"/>
      <c r="E27" s="485"/>
      <c r="F27" s="572">
        <f>H27+I27+N27+O27+Q27</f>
        <v>72</v>
      </c>
      <c r="G27" s="17">
        <v>20</v>
      </c>
      <c r="H27" s="4">
        <f t="shared" si="10"/>
        <v>0</v>
      </c>
      <c r="I27" s="4">
        <f>T27+Y27+AD27+AI27+AN27+AS27+AX27+BC27</f>
        <v>56</v>
      </c>
      <c r="J27" s="374">
        <f t="shared" si="5"/>
        <v>56</v>
      </c>
      <c r="K27" s="376">
        <f t="shared" si="12"/>
        <v>8</v>
      </c>
      <c r="L27" s="303">
        <v>48</v>
      </c>
      <c r="M27" s="4"/>
      <c r="N27" s="4"/>
      <c r="O27" s="4">
        <f>W27+AB27+AG27+AL27+AQ27+AV27+BA27+BF27</f>
        <v>10</v>
      </c>
      <c r="P27" s="4">
        <v>0</v>
      </c>
      <c r="Q27" s="4">
        <f t="shared" si="13"/>
        <v>6</v>
      </c>
      <c r="R27" s="398">
        <v>72</v>
      </c>
      <c r="S27" s="235">
        <f t="shared" si="14"/>
        <v>56</v>
      </c>
      <c r="T27" s="418">
        <v>34</v>
      </c>
      <c r="U27" s="7"/>
      <c r="V27" s="6"/>
      <c r="W27" s="18"/>
      <c r="X27" s="208"/>
      <c r="Y27" s="536">
        <v>22</v>
      </c>
      <c r="Z27" s="7"/>
      <c r="AA27" s="252"/>
      <c r="AB27" s="174">
        <v>10</v>
      </c>
      <c r="AC27" s="131">
        <v>6</v>
      </c>
      <c r="AD27" s="120"/>
      <c r="AE27" s="7"/>
      <c r="AF27" s="6"/>
      <c r="AG27" s="171"/>
      <c r="AH27" s="208"/>
      <c r="AI27" s="120"/>
      <c r="AJ27" s="7"/>
      <c r="AK27" s="252"/>
      <c r="AL27" s="171"/>
      <c r="AM27" s="128"/>
      <c r="AN27" s="218"/>
      <c r="AO27" s="7"/>
      <c r="AP27" s="6"/>
      <c r="AQ27" s="18"/>
      <c r="AR27" s="208"/>
      <c r="AS27" s="120"/>
      <c r="AT27" s="7"/>
      <c r="AU27" s="6"/>
      <c r="AV27" s="18"/>
      <c r="AW27" s="128"/>
      <c r="AX27" s="252"/>
      <c r="AY27" s="7"/>
      <c r="AZ27" s="6"/>
      <c r="BA27" s="18"/>
      <c r="BB27" s="208"/>
      <c r="BC27" s="121"/>
      <c r="BD27" s="7"/>
      <c r="BE27" s="6"/>
      <c r="BF27" s="18"/>
      <c r="BG27" s="287"/>
      <c r="BH27" s="38">
        <f t="shared" si="17"/>
        <v>56</v>
      </c>
      <c r="BI27" s="63">
        <v>340</v>
      </c>
      <c r="BJ27" s="12">
        <f t="shared" si="15"/>
        <v>56</v>
      </c>
      <c r="BL27" s="12">
        <f t="shared" si="16"/>
        <v>-284</v>
      </c>
    </row>
    <row r="28" spans="1:68" ht="20.100000000000001" customHeight="1" x14ac:dyDescent="0.25">
      <c r="A28" s="439" t="s">
        <v>46</v>
      </c>
      <c r="B28" s="440" t="s">
        <v>42</v>
      </c>
      <c r="C28" s="467" t="s">
        <v>99</v>
      </c>
      <c r="D28" s="9"/>
      <c r="E28" s="485"/>
      <c r="F28" s="572">
        <f t="shared" si="9"/>
        <v>68</v>
      </c>
      <c r="G28" s="17">
        <v>10</v>
      </c>
      <c r="H28" s="4">
        <f t="shared" si="10"/>
        <v>0</v>
      </c>
      <c r="I28" s="4">
        <f t="shared" si="11"/>
        <v>68</v>
      </c>
      <c r="J28" s="374">
        <f t="shared" si="5"/>
        <v>68</v>
      </c>
      <c r="K28" s="4">
        <f t="shared" si="12"/>
        <v>22</v>
      </c>
      <c r="L28" s="303">
        <v>46</v>
      </c>
      <c r="M28" s="4"/>
      <c r="N28" s="4"/>
      <c r="O28" s="4">
        <f t="shared" si="8"/>
        <v>0</v>
      </c>
      <c r="P28" s="4">
        <v>0</v>
      </c>
      <c r="Q28" s="4">
        <f t="shared" si="13"/>
        <v>0</v>
      </c>
      <c r="R28" s="398">
        <v>68</v>
      </c>
      <c r="S28" s="235">
        <f t="shared" si="14"/>
        <v>68</v>
      </c>
      <c r="T28" s="418">
        <v>34</v>
      </c>
      <c r="U28" s="7"/>
      <c r="V28" s="6"/>
      <c r="W28" s="18"/>
      <c r="X28" s="208"/>
      <c r="Y28" s="425">
        <v>34</v>
      </c>
      <c r="Z28" s="7"/>
      <c r="AA28" s="252"/>
      <c r="AB28" s="174"/>
      <c r="AC28" s="131"/>
      <c r="AD28" s="121"/>
      <c r="AE28" s="7"/>
      <c r="AF28" s="6"/>
      <c r="AG28" s="171"/>
      <c r="AH28" s="208"/>
      <c r="AI28" s="120"/>
      <c r="AJ28" s="7"/>
      <c r="AK28" s="252"/>
      <c r="AL28" s="171"/>
      <c r="AM28" s="128"/>
      <c r="AN28" s="218"/>
      <c r="AO28" s="7"/>
      <c r="AP28" s="6"/>
      <c r="AQ28" s="18"/>
      <c r="AR28" s="208"/>
      <c r="AS28" s="120"/>
      <c r="AT28" s="7"/>
      <c r="AU28" s="6"/>
      <c r="AV28" s="18"/>
      <c r="AW28" s="128"/>
      <c r="AX28" s="252"/>
      <c r="AY28" s="7"/>
      <c r="AZ28" s="6"/>
      <c r="BA28" s="18"/>
      <c r="BB28" s="208"/>
      <c r="BC28" s="121"/>
      <c r="BD28" s="7"/>
      <c r="BE28" s="6"/>
      <c r="BF28" s="18"/>
      <c r="BG28" s="287"/>
      <c r="BH28" s="38">
        <f t="shared" si="17"/>
        <v>68</v>
      </c>
      <c r="BI28" s="63">
        <v>72</v>
      </c>
      <c r="BJ28" s="12">
        <f t="shared" si="15"/>
        <v>68</v>
      </c>
      <c r="BL28" s="12">
        <f t="shared" si="16"/>
        <v>-4</v>
      </c>
    </row>
    <row r="29" spans="1:68" x14ac:dyDescent="0.25">
      <c r="A29" s="439" t="s">
        <v>49</v>
      </c>
      <c r="B29" s="440" t="s">
        <v>55</v>
      </c>
      <c r="C29" s="467" t="s">
        <v>61</v>
      </c>
      <c r="D29" s="9"/>
      <c r="E29" s="485"/>
      <c r="F29" s="572">
        <f t="shared" si="9"/>
        <v>108</v>
      </c>
      <c r="G29" s="17">
        <v>0</v>
      </c>
      <c r="H29" s="4">
        <f t="shared" si="10"/>
        <v>0</v>
      </c>
      <c r="I29" s="4">
        <f t="shared" si="11"/>
        <v>108</v>
      </c>
      <c r="J29" s="374">
        <f t="shared" si="5"/>
        <v>108</v>
      </c>
      <c r="K29" s="4">
        <v>92</v>
      </c>
      <c r="L29" s="303">
        <v>16</v>
      </c>
      <c r="M29" s="4"/>
      <c r="N29" s="4"/>
      <c r="O29" s="4">
        <f t="shared" si="8"/>
        <v>0</v>
      </c>
      <c r="P29" s="4">
        <v>0</v>
      </c>
      <c r="Q29" s="4">
        <f t="shared" si="13"/>
        <v>0</v>
      </c>
      <c r="R29" s="398">
        <v>108</v>
      </c>
      <c r="S29" s="235">
        <f t="shared" si="14"/>
        <v>108</v>
      </c>
      <c r="T29" s="220">
        <v>68</v>
      </c>
      <c r="U29" s="7"/>
      <c r="V29" s="6"/>
      <c r="W29" s="18"/>
      <c r="X29" s="208"/>
      <c r="Y29" s="425">
        <v>40</v>
      </c>
      <c r="Z29" s="7"/>
      <c r="AA29" s="252"/>
      <c r="AB29" s="174"/>
      <c r="AC29" s="131"/>
      <c r="AD29" s="121"/>
      <c r="AE29" s="7"/>
      <c r="AF29" s="6"/>
      <c r="AG29" s="171"/>
      <c r="AH29" s="208"/>
      <c r="AI29" s="121"/>
      <c r="AJ29" s="7"/>
      <c r="AK29" s="252"/>
      <c r="AL29" s="171"/>
      <c r="AM29" s="128"/>
      <c r="AN29" s="218"/>
      <c r="AO29" s="7"/>
      <c r="AP29" s="6"/>
      <c r="AQ29" s="18"/>
      <c r="AR29" s="208"/>
      <c r="AS29" s="120"/>
      <c r="AT29" s="7"/>
      <c r="AU29" s="6"/>
      <c r="AV29" s="18"/>
      <c r="AW29" s="128"/>
      <c r="AX29" s="252"/>
      <c r="AY29" s="7"/>
      <c r="AZ29" s="6"/>
      <c r="BA29" s="18"/>
      <c r="BB29" s="208"/>
      <c r="BC29" s="121"/>
      <c r="BD29" s="7"/>
      <c r="BE29" s="6"/>
      <c r="BF29" s="18"/>
      <c r="BG29" s="287"/>
      <c r="BH29" s="38">
        <f t="shared" si="17"/>
        <v>108</v>
      </c>
      <c r="BI29" s="63">
        <v>68</v>
      </c>
      <c r="BJ29" s="12">
        <f t="shared" si="15"/>
        <v>108</v>
      </c>
      <c r="BL29" s="12">
        <f t="shared" si="16"/>
        <v>40</v>
      </c>
    </row>
    <row r="30" spans="1:68" ht="20.100000000000001" customHeight="1" x14ac:dyDescent="0.25">
      <c r="A30" s="439" t="s">
        <v>51</v>
      </c>
      <c r="B30" s="441" t="s">
        <v>44</v>
      </c>
      <c r="C30" s="467" t="s">
        <v>99</v>
      </c>
      <c r="D30" s="9"/>
      <c r="E30" s="485"/>
      <c r="F30" s="572">
        <f t="shared" si="9"/>
        <v>72</v>
      </c>
      <c r="G30" s="17">
        <v>6</v>
      </c>
      <c r="H30" s="4">
        <f t="shared" si="10"/>
        <v>0</v>
      </c>
      <c r="I30" s="4">
        <f t="shared" si="11"/>
        <v>72</v>
      </c>
      <c r="J30" s="374">
        <f t="shared" si="5"/>
        <v>72</v>
      </c>
      <c r="K30" s="4">
        <f t="shared" si="12"/>
        <v>34</v>
      </c>
      <c r="L30" s="303">
        <v>38</v>
      </c>
      <c r="M30" s="4"/>
      <c r="N30" s="4"/>
      <c r="O30" s="4">
        <f t="shared" si="8"/>
        <v>0</v>
      </c>
      <c r="P30" s="4">
        <v>0</v>
      </c>
      <c r="Q30" s="4">
        <f t="shared" si="13"/>
        <v>0</v>
      </c>
      <c r="R30" s="398">
        <v>72</v>
      </c>
      <c r="S30" s="235">
        <f t="shared" si="14"/>
        <v>72</v>
      </c>
      <c r="T30" s="220">
        <v>34</v>
      </c>
      <c r="U30" s="7"/>
      <c r="V30" s="6"/>
      <c r="W30" s="18"/>
      <c r="X30" s="208"/>
      <c r="Y30" s="425">
        <v>38</v>
      </c>
      <c r="Z30" s="7"/>
      <c r="AA30" s="252"/>
      <c r="AB30" s="174"/>
      <c r="AC30" s="131"/>
      <c r="AD30" s="121"/>
      <c r="AE30" s="7"/>
      <c r="AF30" s="6"/>
      <c r="AG30" s="171"/>
      <c r="AH30" s="208"/>
      <c r="AI30" s="121"/>
      <c r="AJ30" s="7"/>
      <c r="AK30" s="252"/>
      <c r="AL30" s="171"/>
      <c r="AM30" s="128"/>
      <c r="AN30" s="218"/>
      <c r="AO30" s="7"/>
      <c r="AP30" s="6"/>
      <c r="AQ30" s="18"/>
      <c r="AR30" s="208"/>
      <c r="AS30" s="120"/>
      <c r="AT30" s="7"/>
      <c r="AU30" s="6"/>
      <c r="AV30" s="18"/>
      <c r="AW30" s="128"/>
      <c r="AX30" s="252"/>
      <c r="AY30" s="7"/>
      <c r="AZ30" s="6"/>
      <c r="BA30" s="18"/>
      <c r="BB30" s="208"/>
      <c r="BC30" s="121"/>
      <c r="BD30" s="7"/>
      <c r="BE30" s="6"/>
      <c r="BF30" s="18"/>
      <c r="BG30" s="287"/>
      <c r="BH30" s="38">
        <f t="shared" si="17"/>
        <v>72</v>
      </c>
      <c r="BI30" s="63">
        <v>72</v>
      </c>
      <c r="BJ30" s="12">
        <f t="shared" si="15"/>
        <v>72</v>
      </c>
      <c r="BL30" s="12">
        <f t="shared" si="16"/>
        <v>0</v>
      </c>
    </row>
    <row r="31" spans="1:68" ht="30" customHeight="1" x14ac:dyDescent="0.25">
      <c r="A31" s="442" t="s">
        <v>198</v>
      </c>
      <c r="B31" s="443" t="s">
        <v>199</v>
      </c>
      <c r="C31" s="466" t="s">
        <v>215</v>
      </c>
      <c r="D31" s="380">
        <f>SUM(D32:D33)</f>
        <v>0</v>
      </c>
      <c r="E31" s="380">
        <f t="shared" ref="E31:BG31" si="18">SUM(E32:E33)</f>
        <v>0</v>
      </c>
      <c r="F31" s="380">
        <f t="shared" si="18"/>
        <v>288</v>
      </c>
      <c r="G31" s="380">
        <f t="shared" si="18"/>
        <v>66</v>
      </c>
      <c r="H31" s="380">
        <f t="shared" si="18"/>
        <v>0</v>
      </c>
      <c r="I31" s="380">
        <f t="shared" si="18"/>
        <v>260</v>
      </c>
      <c r="J31" s="380">
        <f t="shared" si="18"/>
        <v>260</v>
      </c>
      <c r="K31" s="380">
        <f t="shared" si="18"/>
        <v>132</v>
      </c>
      <c r="L31" s="380">
        <f t="shared" si="18"/>
        <v>128</v>
      </c>
      <c r="M31" s="380">
        <f t="shared" si="18"/>
        <v>0</v>
      </c>
      <c r="N31" s="380">
        <f t="shared" si="18"/>
        <v>0</v>
      </c>
      <c r="O31" s="380">
        <f>SUM(O32:O33)</f>
        <v>16</v>
      </c>
      <c r="P31" s="380">
        <f t="shared" si="18"/>
        <v>0</v>
      </c>
      <c r="Q31" s="380">
        <f>SUM(Q32:Q33)</f>
        <v>12</v>
      </c>
      <c r="R31" s="380">
        <f>SUM(R32:R33)</f>
        <v>288</v>
      </c>
      <c r="S31" s="504">
        <f t="shared" si="18"/>
        <v>260</v>
      </c>
      <c r="T31" s="502">
        <f t="shared" si="18"/>
        <v>136</v>
      </c>
      <c r="U31" s="380">
        <f t="shared" si="18"/>
        <v>0</v>
      </c>
      <c r="V31" s="380">
        <f t="shared" si="18"/>
        <v>0</v>
      </c>
      <c r="W31" s="380">
        <f t="shared" si="18"/>
        <v>0</v>
      </c>
      <c r="X31" s="503">
        <f t="shared" si="18"/>
        <v>0</v>
      </c>
      <c r="Y31" s="502">
        <f t="shared" si="18"/>
        <v>124</v>
      </c>
      <c r="Z31" s="380">
        <f t="shared" si="18"/>
        <v>0</v>
      </c>
      <c r="AA31" s="380">
        <f t="shared" si="18"/>
        <v>0</v>
      </c>
      <c r="AB31" s="380">
        <f t="shared" si="18"/>
        <v>16</v>
      </c>
      <c r="AC31" s="504">
        <f t="shared" si="18"/>
        <v>12</v>
      </c>
      <c r="AD31" s="502">
        <f t="shared" si="18"/>
        <v>0</v>
      </c>
      <c r="AE31" s="380">
        <f t="shared" si="18"/>
        <v>0</v>
      </c>
      <c r="AF31" s="380">
        <f t="shared" si="18"/>
        <v>0</v>
      </c>
      <c r="AG31" s="380">
        <f t="shared" si="18"/>
        <v>0</v>
      </c>
      <c r="AH31" s="503">
        <f t="shared" si="18"/>
        <v>0</v>
      </c>
      <c r="AI31" s="502">
        <f t="shared" si="18"/>
        <v>0</v>
      </c>
      <c r="AJ31" s="380">
        <f t="shared" si="18"/>
        <v>0</v>
      </c>
      <c r="AK31" s="380">
        <f t="shared" si="18"/>
        <v>0</v>
      </c>
      <c r="AL31" s="380">
        <f t="shared" si="18"/>
        <v>0</v>
      </c>
      <c r="AM31" s="504">
        <f t="shared" si="18"/>
        <v>0</v>
      </c>
      <c r="AN31" s="502">
        <f t="shared" si="18"/>
        <v>0</v>
      </c>
      <c r="AO31" s="380">
        <f t="shared" si="18"/>
        <v>0</v>
      </c>
      <c r="AP31" s="380">
        <f t="shared" si="18"/>
        <v>0</v>
      </c>
      <c r="AQ31" s="380">
        <f t="shared" si="18"/>
        <v>0</v>
      </c>
      <c r="AR31" s="503">
        <f t="shared" si="18"/>
        <v>0</v>
      </c>
      <c r="AS31" s="502">
        <f t="shared" si="18"/>
        <v>0</v>
      </c>
      <c r="AT31" s="380">
        <f t="shared" si="18"/>
        <v>0</v>
      </c>
      <c r="AU31" s="380">
        <f t="shared" si="18"/>
        <v>0</v>
      </c>
      <c r="AV31" s="380">
        <f t="shared" si="18"/>
        <v>0</v>
      </c>
      <c r="AW31" s="504">
        <f t="shared" si="18"/>
        <v>0</v>
      </c>
      <c r="AX31" s="502">
        <f t="shared" si="18"/>
        <v>0</v>
      </c>
      <c r="AY31" s="380">
        <f t="shared" si="18"/>
        <v>0</v>
      </c>
      <c r="AZ31" s="380">
        <f t="shared" si="18"/>
        <v>0</v>
      </c>
      <c r="BA31" s="380">
        <f t="shared" si="18"/>
        <v>0</v>
      </c>
      <c r="BB31" s="503">
        <f t="shared" si="18"/>
        <v>0</v>
      </c>
      <c r="BC31" s="502">
        <f t="shared" si="18"/>
        <v>0</v>
      </c>
      <c r="BD31" s="380">
        <f t="shared" si="18"/>
        <v>0</v>
      </c>
      <c r="BE31" s="380">
        <f t="shared" si="18"/>
        <v>0</v>
      </c>
      <c r="BF31" s="380">
        <f t="shared" si="18"/>
        <v>0</v>
      </c>
      <c r="BG31" s="504">
        <f t="shared" si="18"/>
        <v>0</v>
      </c>
      <c r="BH31" s="38"/>
      <c r="BI31" s="63"/>
      <c r="BJ31" s="12"/>
      <c r="BL31" s="12"/>
    </row>
    <row r="32" spans="1:68" ht="20.100000000000001" customHeight="1" x14ac:dyDescent="0.25">
      <c r="A32" s="439" t="s">
        <v>157</v>
      </c>
      <c r="B32" s="440" t="s">
        <v>47</v>
      </c>
      <c r="C32" s="467" t="s">
        <v>32</v>
      </c>
      <c r="D32" s="9"/>
      <c r="E32" s="485"/>
      <c r="F32" s="572">
        <f t="shared" ref="F32:F33" si="19">H32+I32+N32+O32+Q32</f>
        <v>144</v>
      </c>
      <c r="G32" s="17">
        <v>24</v>
      </c>
      <c r="H32" s="4">
        <f t="shared" si="10"/>
        <v>0</v>
      </c>
      <c r="I32" s="4">
        <f t="shared" si="11"/>
        <v>130</v>
      </c>
      <c r="J32" s="374">
        <f t="shared" si="5"/>
        <v>130</v>
      </c>
      <c r="K32" s="4">
        <f t="shared" ref="K32:K33" si="20">I32-L32</f>
        <v>70</v>
      </c>
      <c r="L32" s="303">
        <v>60</v>
      </c>
      <c r="M32" s="4"/>
      <c r="N32" s="4"/>
      <c r="O32" s="4">
        <f>W32+AB32+AG32+AL32+AQ32+AV32+BA32+BF32</f>
        <v>8</v>
      </c>
      <c r="P32" s="4">
        <v>0</v>
      </c>
      <c r="Q32" s="4">
        <f t="shared" ref="Q32:Q33" si="21">X32+AC32+AH32+AM32+AR32+AW32+BB32+BG32</f>
        <v>6</v>
      </c>
      <c r="R32" s="398">
        <v>144</v>
      </c>
      <c r="S32" s="235">
        <f>T32+Y32+AD32+AI32+AN32+AS32</f>
        <v>130</v>
      </c>
      <c r="T32" s="220">
        <v>68</v>
      </c>
      <c r="U32" s="7"/>
      <c r="V32" s="6"/>
      <c r="W32" s="18"/>
      <c r="X32" s="208"/>
      <c r="Y32" s="423">
        <v>62</v>
      </c>
      <c r="Z32" s="7"/>
      <c r="AA32" s="252"/>
      <c r="AB32" s="174">
        <v>8</v>
      </c>
      <c r="AC32" s="131">
        <v>6</v>
      </c>
      <c r="AD32" s="417"/>
      <c r="AE32" s="7"/>
      <c r="AF32" s="6"/>
      <c r="AG32" s="171"/>
      <c r="AH32" s="208"/>
      <c r="AI32" s="120"/>
      <c r="AJ32" s="7"/>
      <c r="AK32" s="252"/>
      <c r="AL32" s="171"/>
      <c r="AM32" s="128"/>
      <c r="AN32" s="218"/>
      <c r="AO32" s="7"/>
      <c r="AP32" s="6"/>
      <c r="AQ32" s="18"/>
      <c r="AR32" s="208"/>
      <c r="AS32" s="120"/>
      <c r="AT32" s="7"/>
      <c r="AU32" s="6"/>
      <c r="AV32" s="18"/>
      <c r="AW32" s="128"/>
      <c r="AX32" s="252"/>
      <c r="AY32" s="7"/>
      <c r="AZ32" s="6"/>
      <c r="BA32" s="18"/>
      <c r="BB32" s="208"/>
      <c r="BC32" s="121"/>
      <c r="BD32" s="7"/>
      <c r="BE32" s="6"/>
      <c r="BF32" s="18"/>
      <c r="BG32" s="287"/>
      <c r="BH32" s="38">
        <f t="shared" ref="BH32:BH44" si="22">T32+U32+Y32+Z32+AD32+AE32+AI32+AJ32+AN32+AO32+AS32+AT32</f>
        <v>130</v>
      </c>
      <c r="BI32" s="63">
        <v>108</v>
      </c>
      <c r="BJ32" s="12">
        <f t="shared" si="15"/>
        <v>130</v>
      </c>
      <c r="BL32" s="12">
        <f t="shared" si="16"/>
        <v>22</v>
      </c>
    </row>
    <row r="33" spans="1:68" ht="20.100000000000001" customHeight="1" x14ac:dyDescent="0.25">
      <c r="A33" s="439" t="s">
        <v>273</v>
      </c>
      <c r="B33" s="440" t="s">
        <v>156</v>
      </c>
      <c r="C33" s="467" t="s">
        <v>32</v>
      </c>
      <c r="D33" s="9"/>
      <c r="E33" s="485"/>
      <c r="F33" s="572">
        <f t="shared" si="19"/>
        <v>144</v>
      </c>
      <c r="G33" s="17">
        <v>42</v>
      </c>
      <c r="H33" s="4">
        <f t="shared" si="10"/>
        <v>0</v>
      </c>
      <c r="I33" s="4">
        <f t="shared" si="11"/>
        <v>130</v>
      </c>
      <c r="J33" s="374">
        <f t="shared" si="5"/>
        <v>130</v>
      </c>
      <c r="K33" s="4">
        <f t="shared" si="20"/>
        <v>62</v>
      </c>
      <c r="L33" s="303">
        <v>68</v>
      </c>
      <c r="M33" s="4"/>
      <c r="N33" s="4"/>
      <c r="O33" s="4">
        <f>W33+AB33+AG33+AL33+AQ33+AV33+BA33+BF33</f>
        <v>8</v>
      </c>
      <c r="P33" s="4">
        <v>0</v>
      </c>
      <c r="Q33" s="4">
        <f t="shared" si="21"/>
        <v>6</v>
      </c>
      <c r="R33" s="398">
        <v>144</v>
      </c>
      <c r="S33" s="235">
        <f t="shared" si="14"/>
        <v>130</v>
      </c>
      <c r="T33" s="220">
        <v>68</v>
      </c>
      <c r="U33" s="7"/>
      <c r="V33" s="6"/>
      <c r="W33" s="18"/>
      <c r="X33" s="208"/>
      <c r="Y33" s="423">
        <v>62</v>
      </c>
      <c r="Z33" s="7"/>
      <c r="AA33" s="252"/>
      <c r="AB33" s="174">
        <v>8</v>
      </c>
      <c r="AC33" s="131">
        <v>6</v>
      </c>
      <c r="AD33" s="121"/>
      <c r="AE33" s="7"/>
      <c r="AF33" s="6"/>
      <c r="AG33" s="171"/>
      <c r="AH33" s="208"/>
      <c r="AI33" s="120"/>
      <c r="AJ33" s="7"/>
      <c r="AK33" s="252"/>
      <c r="AL33" s="171"/>
      <c r="AM33" s="128"/>
      <c r="AN33" s="218"/>
      <c r="AO33" s="7"/>
      <c r="AP33" s="6"/>
      <c r="AQ33" s="18"/>
      <c r="AR33" s="208"/>
      <c r="AS33" s="120"/>
      <c r="AT33" s="7"/>
      <c r="AU33" s="6"/>
      <c r="AV33" s="18"/>
      <c r="AW33" s="128"/>
      <c r="AX33" s="252"/>
      <c r="AY33" s="7"/>
      <c r="AZ33" s="6"/>
      <c r="BA33" s="18"/>
      <c r="BB33" s="208"/>
      <c r="BC33" s="121"/>
      <c r="BD33" s="7"/>
      <c r="BE33" s="6"/>
      <c r="BF33" s="18"/>
      <c r="BG33" s="287"/>
      <c r="BH33" s="38">
        <f t="shared" si="22"/>
        <v>130</v>
      </c>
      <c r="BI33" s="63">
        <v>108</v>
      </c>
      <c r="BJ33" s="12">
        <f t="shared" si="15"/>
        <v>130</v>
      </c>
      <c r="BL33" s="12">
        <f t="shared" si="16"/>
        <v>22</v>
      </c>
    </row>
    <row r="34" spans="1:68" s="62" customFormat="1" x14ac:dyDescent="0.25">
      <c r="A34" s="444" t="s">
        <v>57</v>
      </c>
      <c r="B34" s="445" t="s">
        <v>183</v>
      </c>
      <c r="C34" s="469" t="s">
        <v>216</v>
      </c>
      <c r="D34" s="16">
        <f t="shared" ref="D34:E34" si="23">SUM(D35)</f>
        <v>0</v>
      </c>
      <c r="E34" s="16">
        <f t="shared" si="23"/>
        <v>0</v>
      </c>
      <c r="F34" s="16">
        <f>SUM(F35)</f>
        <v>32</v>
      </c>
      <c r="G34" s="16">
        <f t="shared" ref="G34:BG34" si="24">SUM(G35)</f>
        <v>4</v>
      </c>
      <c r="H34" s="16">
        <f t="shared" si="24"/>
        <v>5</v>
      </c>
      <c r="I34" s="16">
        <f t="shared" si="24"/>
        <v>27</v>
      </c>
      <c r="J34" s="374">
        <f t="shared" si="5"/>
        <v>27</v>
      </c>
      <c r="K34" s="16">
        <f t="shared" si="24"/>
        <v>13</v>
      </c>
      <c r="L34" s="16">
        <f t="shared" si="24"/>
        <v>14</v>
      </c>
      <c r="M34" s="16">
        <f t="shared" si="24"/>
        <v>0</v>
      </c>
      <c r="N34" s="16">
        <f t="shared" si="24"/>
        <v>0</v>
      </c>
      <c r="O34" s="16">
        <f t="shared" si="24"/>
        <v>0</v>
      </c>
      <c r="P34" s="16">
        <f t="shared" si="24"/>
        <v>0</v>
      </c>
      <c r="Q34" s="16">
        <f t="shared" si="24"/>
        <v>0</v>
      </c>
      <c r="R34" s="16">
        <f t="shared" si="24"/>
        <v>32</v>
      </c>
      <c r="S34" s="169">
        <f t="shared" si="24"/>
        <v>27</v>
      </c>
      <c r="T34" s="217">
        <f t="shared" si="24"/>
        <v>0</v>
      </c>
      <c r="U34" s="16">
        <f t="shared" si="24"/>
        <v>0</v>
      </c>
      <c r="V34" s="16">
        <f t="shared" si="24"/>
        <v>0</v>
      </c>
      <c r="W34" s="16">
        <f t="shared" si="24"/>
        <v>0</v>
      </c>
      <c r="X34" s="207">
        <f t="shared" si="24"/>
        <v>0</v>
      </c>
      <c r="Y34" s="119">
        <f t="shared" si="24"/>
        <v>27</v>
      </c>
      <c r="Z34" s="16">
        <f t="shared" si="24"/>
        <v>5</v>
      </c>
      <c r="AA34" s="16">
        <f t="shared" si="24"/>
        <v>0</v>
      </c>
      <c r="AB34" s="16">
        <f t="shared" si="24"/>
        <v>0</v>
      </c>
      <c r="AC34" s="127">
        <f t="shared" si="24"/>
        <v>0</v>
      </c>
      <c r="AD34" s="119">
        <f t="shared" si="24"/>
        <v>0</v>
      </c>
      <c r="AE34" s="16">
        <f t="shared" si="24"/>
        <v>0</v>
      </c>
      <c r="AF34" s="16">
        <f t="shared" si="24"/>
        <v>0</v>
      </c>
      <c r="AG34" s="169">
        <f t="shared" si="24"/>
        <v>0</v>
      </c>
      <c r="AH34" s="207">
        <f t="shared" si="24"/>
        <v>0</v>
      </c>
      <c r="AI34" s="119">
        <f t="shared" si="24"/>
        <v>0</v>
      </c>
      <c r="AJ34" s="16">
        <f t="shared" si="24"/>
        <v>0</v>
      </c>
      <c r="AK34" s="16">
        <f t="shared" si="24"/>
        <v>0</v>
      </c>
      <c r="AL34" s="16">
        <f t="shared" si="24"/>
        <v>0</v>
      </c>
      <c r="AM34" s="127">
        <f t="shared" si="24"/>
        <v>0</v>
      </c>
      <c r="AN34" s="217">
        <f t="shared" si="24"/>
        <v>0</v>
      </c>
      <c r="AO34" s="16">
        <f t="shared" si="24"/>
        <v>0</v>
      </c>
      <c r="AP34" s="16">
        <f t="shared" si="24"/>
        <v>0</v>
      </c>
      <c r="AQ34" s="16">
        <f t="shared" si="24"/>
        <v>0</v>
      </c>
      <c r="AR34" s="207">
        <f t="shared" si="24"/>
        <v>0</v>
      </c>
      <c r="AS34" s="119">
        <f t="shared" si="24"/>
        <v>0</v>
      </c>
      <c r="AT34" s="16">
        <f t="shared" si="24"/>
        <v>0</v>
      </c>
      <c r="AU34" s="16">
        <f t="shared" si="24"/>
        <v>0</v>
      </c>
      <c r="AV34" s="16">
        <f t="shared" si="24"/>
        <v>0</v>
      </c>
      <c r="AW34" s="127">
        <f t="shared" si="24"/>
        <v>0</v>
      </c>
      <c r="AX34" s="169">
        <f t="shared" si="24"/>
        <v>0</v>
      </c>
      <c r="AY34" s="16">
        <f t="shared" si="24"/>
        <v>0</v>
      </c>
      <c r="AZ34" s="16">
        <f t="shared" si="24"/>
        <v>0</v>
      </c>
      <c r="BA34" s="16">
        <f t="shared" si="24"/>
        <v>0</v>
      </c>
      <c r="BB34" s="207">
        <f t="shared" si="24"/>
        <v>0</v>
      </c>
      <c r="BC34" s="119">
        <f t="shared" si="24"/>
        <v>0</v>
      </c>
      <c r="BD34" s="16">
        <f t="shared" si="24"/>
        <v>0</v>
      </c>
      <c r="BE34" s="16">
        <f t="shared" si="24"/>
        <v>0</v>
      </c>
      <c r="BF34" s="16">
        <f t="shared" si="24"/>
        <v>0</v>
      </c>
      <c r="BG34" s="286">
        <f t="shared" si="24"/>
        <v>0</v>
      </c>
      <c r="BH34" s="38">
        <f t="shared" si="22"/>
        <v>32</v>
      </c>
      <c r="BI34" s="354">
        <f>SUM(BI35)</f>
        <v>32</v>
      </c>
      <c r="BJ34" s="354">
        <f>SUM(BJ35)</f>
        <v>27</v>
      </c>
      <c r="BP34" s="141"/>
    </row>
    <row r="35" spans="1:68" ht="30.75" customHeight="1" x14ac:dyDescent="0.25">
      <c r="A35" s="446" t="s">
        <v>289</v>
      </c>
      <c r="B35" s="439" t="s">
        <v>158</v>
      </c>
      <c r="C35" s="468" t="s">
        <v>48</v>
      </c>
      <c r="D35" s="9"/>
      <c r="E35" s="485"/>
      <c r="F35" s="572">
        <v>32</v>
      </c>
      <c r="G35" s="17">
        <v>4</v>
      </c>
      <c r="H35" s="4">
        <f t="shared" si="10"/>
        <v>5</v>
      </c>
      <c r="I35" s="4">
        <f t="shared" si="11"/>
        <v>27</v>
      </c>
      <c r="J35" s="374">
        <f t="shared" si="5"/>
        <v>27</v>
      </c>
      <c r="K35" s="4">
        <f>I35-L35</f>
        <v>13</v>
      </c>
      <c r="L35" s="584">
        <v>14</v>
      </c>
      <c r="M35" s="4"/>
      <c r="N35" s="4"/>
      <c r="O35" s="4">
        <f>W35+AB35+AG35+AL35+AQ35+AV35+BA35+BF35</f>
        <v>0</v>
      </c>
      <c r="P35" s="4">
        <v>0</v>
      </c>
      <c r="Q35" s="4">
        <f>X35+AC35+AH35+AM35+AR35+AW35+BB35+BG35</f>
        <v>0</v>
      </c>
      <c r="R35" s="398">
        <v>32</v>
      </c>
      <c r="S35" s="232">
        <f t="shared" si="14"/>
        <v>27</v>
      </c>
      <c r="T35" s="220"/>
      <c r="U35" s="7"/>
      <c r="V35" s="6"/>
      <c r="W35" s="18"/>
      <c r="X35" s="208"/>
      <c r="Y35" s="538">
        <v>27</v>
      </c>
      <c r="Z35" s="7">
        <v>5</v>
      </c>
      <c r="AA35" s="252"/>
      <c r="AB35" s="174"/>
      <c r="AC35" s="128"/>
      <c r="AD35" s="121"/>
      <c r="AE35" s="7"/>
      <c r="AF35" s="6"/>
      <c r="AG35" s="171"/>
      <c r="AH35" s="208"/>
      <c r="AI35" s="120"/>
      <c r="AJ35" s="7"/>
      <c r="AK35" s="252"/>
      <c r="AL35" s="171"/>
      <c r="AM35" s="128"/>
      <c r="AN35" s="218"/>
      <c r="AO35" s="7"/>
      <c r="AP35" s="6"/>
      <c r="AQ35" s="18"/>
      <c r="AR35" s="208"/>
      <c r="AS35" s="120"/>
      <c r="AT35" s="7"/>
      <c r="AU35" s="6"/>
      <c r="AV35" s="18"/>
      <c r="AW35" s="128"/>
      <c r="AX35" s="252"/>
      <c r="AY35" s="7"/>
      <c r="AZ35" s="6"/>
      <c r="BA35" s="18"/>
      <c r="BB35" s="208"/>
      <c r="BC35" s="121"/>
      <c r="BD35" s="7"/>
      <c r="BE35" s="6"/>
      <c r="BF35" s="18"/>
      <c r="BG35" s="287"/>
      <c r="BH35" s="38">
        <f t="shared" si="22"/>
        <v>32</v>
      </c>
      <c r="BI35" s="63">
        <v>32</v>
      </c>
      <c r="BJ35" s="12">
        <f t="shared" si="15"/>
        <v>27</v>
      </c>
      <c r="BL35" s="12">
        <f t="shared" si="16"/>
        <v>-5</v>
      </c>
    </row>
    <row r="36" spans="1:68" s="62" customFormat="1" x14ac:dyDescent="0.25">
      <c r="A36" s="447"/>
      <c r="B36" s="447" t="s">
        <v>62</v>
      </c>
      <c r="C36" s="470"/>
      <c r="D36" s="59"/>
      <c r="E36" s="59">
        <v>0</v>
      </c>
      <c r="F36" s="16"/>
      <c r="G36" s="16"/>
      <c r="H36" s="16"/>
      <c r="I36" s="16"/>
      <c r="J36" s="374">
        <f t="shared" si="5"/>
        <v>0</v>
      </c>
      <c r="K36" s="16"/>
      <c r="L36" s="16"/>
      <c r="M36" s="16"/>
      <c r="N36" s="16"/>
      <c r="O36" s="16"/>
      <c r="P36" s="16"/>
      <c r="Q36" s="16"/>
      <c r="R36" s="16"/>
      <c r="S36" s="416">
        <f>T36+Y36+AD36+AI36+AN36+AS36</f>
        <v>0</v>
      </c>
      <c r="T36" s="217"/>
      <c r="U36" s="16"/>
      <c r="V36" s="16"/>
      <c r="W36" s="16"/>
      <c r="X36" s="207"/>
      <c r="Y36" s="119"/>
      <c r="Z36" s="16"/>
      <c r="AA36" s="169"/>
      <c r="AB36" s="169"/>
      <c r="AC36" s="127"/>
      <c r="AD36" s="119"/>
      <c r="AE36" s="16"/>
      <c r="AF36" s="16"/>
      <c r="AG36" s="169"/>
      <c r="AH36" s="207"/>
      <c r="AI36" s="119"/>
      <c r="AJ36" s="16"/>
      <c r="AK36" s="169"/>
      <c r="AL36" s="169"/>
      <c r="AM36" s="127"/>
      <c r="AN36" s="217"/>
      <c r="AO36" s="16"/>
      <c r="AP36" s="16"/>
      <c r="AQ36" s="16"/>
      <c r="AR36" s="207"/>
      <c r="AS36" s="119"/>
      <c r="AT36" s="16"/>
      <c r="AU36" s="16"/>
      <c r="AV36" s="16"/>
      <c r="AW36" s="127"/>
      <c r="AX36" s="169"/>
      <c r="AY36" s="16"/>
      <c r="AZ36" s="16"/>
      <c r="BA36" s="16"/>
      <c r="BB36" s="207"/>
      <c r="BC36" s="119"/>
      <c r="BD36" s="16"/>
      <c r="BE36" s="16"/>
      <c r="BF36" s="16"/>
      <c r="BG36" s="286"/>
      <c r="BH36" s="38">
        <f t="shared" si="22"/>
        <v>0</v>
      </c>
      <c r="BI36" s="60"/>
      <c r="BJ36" s="61"/>
      <c r="BP36" s="141"/>
    </row>
    <row r="37" spans="1:68" ht="20.100000000000001" customHeight="1" x14ac:dyDescent="0.25">
      <c r="A37" s="431" t="s">
        <v>25</v>
      </c>
      <c r="B37" s="430" t="s">
        <v>133</v>
      </c>
      <c r="C37" s="471"/>
      <c r="D37" s="9"/>
      <c r="E37" s="485"/>
      <c r="F37" s="193"/>
      <c r="G37" s="58"/>
      <c r="H37" s="4"/>
      <c r="I37" s="4"/>
      <c r="J37" s="374">
        <f t="shared" si="5"/>
        <v>0</v>
      </c>
      <c r="K37" s="4"/>
      <c r="L37" s="6"/>
      <c r="M37" s="4"/>
      <c r="N37" s="4"/>
      <c r="O37" s="567">
        <f>O18</f>
        <v>42</v>
      </c>
      <c r="P37" s="167">
        <f>P18</f>
        <v>0</v>
      </c>
      <c r="Q37" s="567">
        <f>Q18</f>
        <v>30</v>
      </c>
      <c r="R37" s="375"/>
      <c r="S37" s="232"/>
      <c r="T37" s="218"/>
      <c r="U37" s="7"/>
      <c r="V37" s="6"/>
      <c r="W37" s="18"/>
      <c r="X37" s="208"/>
      <c r="Y37" s="121"/>
      <c r="Z37" s="7"/>
      <c r="AA37" s="252"/>
      <c r="AB37" s="171"/>
      <c r="AC37" s="128"/>
      <c r="AD37" s="120"/>
      <c r="AE37" s="7"/>
      <c r="AF37" s="6"/>
      <c r="AG37" s="171"/>
      <c r="AH37" s="208"/>
      <c r="AI37" s="120"/>
      <c r="AJ37" s="7"/>
      <c r="AK37" s="252"/>
      <c r="AL37" s="171"/>
      <c r="AM37" s="128"/>
      <c r="AN37" s="218"/>
      <c r="AO37" s="7"/>
      <c r="AP37" s="6"/>
      <c r="AQ37" s="18"/>
      <c r="AR37" s="208"/>
      <c r="AS37" s="120"/>
      <c r="AT37" s="7"/>
      <c r="AU37" s="6"/>
      <c r="AV37" s="18"/>
      <c r="AW37" s="128"/>
      <c r="AX37" s="252"/>
      <c r="AY37" s="7"/>
      <c r="AZ37" s="6"/>
      <c r="BA37" s="18"/>
      <c r="BB37" s="208"/>
      <c r="BC37" s="121"/>
      <c r="BD37" s="7"/>
      <c r="BE37" s="6"/>
      <c r="BF37" s="18"/>
      <c r="BG37" s="287"/>
      <c r="BH37" s="38">
        <f t="shared" si="22"/>
        <v>0</v>
      </c>
      <c r="BI37" s="28"/>
      <c r="BJ37" s="28"/>
    </row>
    <row r="38" spans="1:68" ht="33" customHeight="1" x14ac:dyDescent="0.25">
      <c r="A38" s="448"/>
      <c r="B38" s="449" t="s">
        <v>63</v>
      </c>
      <c r="C38" s="472"/>
      <c r="D38" s="64">
        <f t="shared" ref="D38:I38" si="25">D39+D46+D71</f>
        <v>2952</v>
      </c>
      <c r="E38" s="495">
        <f t="shared" si="25"/>
        <v>1296</v>
      </c>
      <c r="F38" s="64">
        <f t="shared" si="25"/>
        <v>5333</v>
      </c>
      <c r="G38" s="64">
        <f t="shared" si="25"/>
        <v>3830</v>
      </c>
      <c r="H38" s="495">
        <f t="shared" si="25"/>
        <v>16</v>
      </c>
      <c r="I38" s="64">
        <f t="shared" si="25"/>
        <v>4029</v>
      </c>
      <c r="J38" s="374">
        <f t="shared" si="5"/>
        <v>4029</v>
      </c>
      <c r="K38" s="64">
        <f t="shared" ref="K38:AC38" si="26">K39+K46+K71</f>
        <v>1089</v>
      </c>
      <c r="L38" s="64">
        <f t="shared" si="26"/>
        <v>2920</v>
      </c>
      <c r="M38" s="64">
        <f t="shared" si="26"/>
        <v>20</v>
      </c>
      <c r="N38" s="64">
        <f t="shared" si="26"/>
        <v>1044</v>
      </c>
      <c r="O38" s="64">
        <f t="shared" si="26"/>
        <v>90</v>
      </c>
      <c r="P38" s="64">
        <f t="shared" si="26"/>
        <v>12</v>
      </c>
      <c r="Q38" s="64">
        <f t="shared" si="26"/>
        <v>90</v>
      </c>
      <c r="R38" s="64">
        <f t="shared" si="26"/>
        <v>2516</v>
      </c>
      <c r="S38" s="178">
        <f t="shared" si="26"/>
        <v>2712</v>
      </c>
      <c r="T38" s="219">
        <f t="shared" si="26"/>
        <v>0</v>
      </c>
      <c r="U38" s="64">
        <f t="shared" si="26"/>
        <v>0</v>
      </c>
      <c r="V38" s="64">
        <f t="shared" si="26"/>
        <v>0</v>
      </c>
      <c r="W38" s="64">
        <f t="shared" si="26"/>
        <v>0</v>
      </c>
      <c r="X38" s="209">
        <f t="shared" si="26"/>
        <v>0</v>
      </c>
      <c r="Y38" s="122">
        <f t="shared" si="26"/>
        <v>0</v>
      </c>
      <c r="Z38" s="64">
        <f t="shared" si="26"/>
        <v>0</v>
      </c>
      <c r="AA38" s="64">
        <f t="shared" si="26"/>
        <v>0</v>
      </c>
      <c r="AB38" s="64">
        <f t="shared" si="26"/>
        <v>0</v>
      </c>
      <c r="AC38" s="129">
        <f t="shared" si="26"/>
        <v>0</v>
      </c>
      <c r="AD38" s="564">
        <f t="shared" ref="AD38:BG38" si="27">(AD39+AD46+AD71)-AD59</f>
        <v>574</v>
      </c>
      <c r="AE38" s="564">
        <f t="shared" si="27"/>
        <v>2</v>
      </c>
      <c r="AF38" s="564">
        <f t="shared" si="27"/>
        <v>0</v>
      </c>
      <c r="AG38" s="564">
        <f t="shared" si="27"/>
        <v>24</v>
      </c>
      <c r="AH38" s="564">
        <f t="shared" si="27"/>
        <v>12</v>
      </c>
      <c r="AI38" s="564">
        <f t="shared" si="27"/>
        <v>646</v>
      </c>
      <c r="AJ38" s="564">
        <f t="shared" si="27"/>
        <v>2</v>
      </c>
      <c r="AK38" s="564">
        <f t="shared" si="27"/>
        <v>180</v>
      </c>
      <c r="AL38" s="564">
        <f t="shared" si="27"/>
        <v>18</v>
      </c>
      <c r="AM38" s="564">
        <f t="shared" si="27"/>
        <v>18</v>
      </c>
      <c r="AN38" s="564">
        <f t="shared" si="27"/>
        <v>464</v>
      </c>
      <c r="AO38" s="564">
        <f t="shared" si="27"/>
        <v>4</v>
      </c>
      <c r="AP38" s="564">
        <f t="shared" si="27"/>
        <v>108</v>
      </c>
      <c r="AQ38" s="564">
        <f t="shared" si="27"/>
        <v>16</v>
      </c>
      <c r="AR38" s="564">
        <f t="shared" si="27"/>
        <v>20</v>
      </c>
      <c r="AS38" s="564">
        <f t="shared" si="27"/>
        <v>682</v>
      </c>
      <c r="AT38" s="564">
        <f t="shared" si="27"/>
        <v>2</v>
      </c>
      <c r="AU38" s="564">
        <f t="shared" si="27"/>
        <v>180</v>
      </c>
      <c r="AV38" s="564">
        <f t="shared" si="27"/>
        <v>18</v>
      </c>
      <c r="AW38" s="564">
        <f t="shared" si="27"/>
        <v>18</v>
      </c>
      <c r="AX38" s="564">
        <f t="shared" si="27"/>
        <v>432</v>
      </c>
      <c r="AY38" s="564">
        <f t="shared" si="27"/>
        <v>0</v>
      </c>
      <c r="AZ38" s="564">
        <f t="shared" si="27"/>
        <v>180</v>
      </c>
      <c r="BA38" s="564">
        <f t="shared" si="27"/>
        <v>0</v>
      </c>
      <c r="BB38" s="564">
        <f t="shared" si="27"/>
        <v>0</v>
      </c>
      <c r="BC38" s="564">
        <f t="shared" si="27"/>
        <v>214</v>
      </c>
      <c r="BD38" s="564">
        <f t="shared" si="27"/>
        <v>2</v>
      </c>
      <c r="BE38" s="564">
        <f t="shared" si="27"/>
        <v>396</v>
      </c>
      <c r="BF38" s="564">
        <f t="shared" si="27"/>
        <v>14</v>
      </c>
      <c r="BG38" s="564">
        <f t="shared" si="27"/>
        <v>22</v>
      </c>
      <c r="BH38" s="156">
        <f t="shared" si="22"/>
        <v>2376</v>
      </c>
      <c r="BI38" s="154">
        <v>2052</v>
      </c>
      <c r="BJ38" s="154" t="s">
        <v>135</v>
      </c>
      <c r="BK38" s="30" t="s">
        <v>147</v>
      </c>
      <c r="BP38" s="142"/>
    </row>
    <row r="39" spans="1:68" x14ac:dyDescent="0.25">
      <c r="A39" s="436" t="s">
        <v>136</v>
      </c>
      <c r="B39" s="450" t="s">
        <v>137</v>
      </c>
      <c r="C39" s="473" t="s">
        <v>275</v>
      </c>
      <c r="D39" s="391">
        <f>SUM(D40:D45)</f>
        <v>468</v>
      </c>
      <c r="E39" s="391">
        <f>SUM(E40:E44)</f>
        <v>0</v>
      </c>
      <c r="F39" s="391">
        <f>SUM(F40:F45)</f>
        <v>468</v>
      </c>
      <c r="G39" s="391">
        <f>SUM(G40:G45)</f>
        <v>310</v>
      </c>
      <c r="H39" s="391">
        <f>SUM(H40:H45)</f>
        <v>2</v>
      </c>
      <c r="I39" s="391">
        <f>SUM(I40:I45)</f>
        <v>466</v>
      </c>
      <c r="J39" s="390">
        <f>K39+L39+M39</f>
        <v>466</v>
      </c>
      <c r="K39" s="391">
        <f>SUM(K40:K45)</f>
        <v>156</v>
      </c>
      <c r="L39" s="391">
        <f>SUM(L40:L45)</f>
        <v>310</v>
      </c>
      <c r="M39" s="391">
        <f>SUM(M40:M45)</f>
        <v>0</v>
      </c>
      <c r="N39" s="391">
        <f>SUM(N40:N45)</f>
        <v>0</v>
      </c>
      <c r="O39" s="391">
        <f>SUM(O45)</f>
        <v>0</v>
      </c>
      <c r="P39" s="391">
        <f t="shared" ref="P39:Q39" si="28">SUM(P45)</f>
        <v>2</v>
      </c>
      <c r="Q39" s="391">
        <f t="shared" si="28"/>
        <v>0</v>
      </c>
      <c r="R39" s="391">
        <f t="shared" ref="R39:AC39" si="29">SUM(R40:R44)</f>
        <v>468</v>
      </c>
      <c r="S39" s="391">
        <f t="shared" si="29"/>
        <v>466</v>
      </c>
      <c r="T39" s="393">
        <f t="shared" si="29"/>
        <v>0</v>
      </c>
      <c r="U39" s="391">
        <f t="shared" si="29"/>
        <v>0</v>
      </c>
      <c r="V39" s="391">
        <f t="shared" si="29"/>
        <v>0</v>
      </c>
      <c r="W39" s="391">
        <f t="shared" si="29"/>
        <v>0</v>
      </c>
      <c r="X39" s="394">
        <f t="shared" si="29"/>
        <v>0</v>
      </c>
      <c r="Y39" s="395">
        <f t="shared" si="29"/>
        <v>0</v>
      </c>
      <c r="Z39" s="391">
        <f t="shared" si="29"/>
        <v>0</v>
      </c>
      <c r="AA39" s="391">
        <f t="shared" si="29"/>
        <v>0</v>
      </c>
      <c r="AB39" s="391">
        <f t="shared" si="29"/>
        <v>0</v>
      </c>
      <c r="AC39" s="396">
        <f t="shared" si="29"/>
        <v>0</v>
      </c>
      <c r="AD39" s="395">
        <f>SUM(AD40:AD44)</f>
        <v>176</v>
      </c>
      <c r="AE39" s="395">
        <f t="shared" ref="AE39:BG39" si="30">SUM(AE40:AE44)</f>
        <v>0</v>
      </c>
      <c r="AF39" s="395">
        <f t="shared" si="30"/>
        <v>0</v>
      </c>
      <c r="AG39" s="395">
        <f t="shared" si="30"/>
        <v>0</v>
      </c>
      <c r="AH39" s="556">
        <f t="shared" si="30"/>
        <v>0</v>
      </c>
      <c r="AI39" s="557">
        <f>SUM(AI40:AI44)</f>
        <v>108</v>
      </c>
      <c r="AJ39" s="395">
        <f t="shared" si="30"/>
        <v>0</v>
      </c>
      <c r="AK39" s="395">
        <f t="shared" si="30"/>
        <v>0</v>
      </c>
      <c r="AL39" s="395">
        <f t="shared" si="30"/>
        <v>0</v>
      </c>
      <c r="AM39" s="556">
        <f t="shared" si="30"/>
        <v>0</v>
      </c>
      <c r="AN39" s="557">
        <f t="shared" si="30"/>
        <v>43</v>
      </c>
      <c r="AO39" s="395">
        <f t="shared" si="30"/>
        <v>0</v>
      </c>
      <c r="AP39" s="395">
        <f t="shared" si="30"/>
        <v>0</v>
      </c>
      <c r="AQ39" s="395">
        <f t="shared" si="30"/>
        <v>0</v>
      </c>
      <c r="AR39" s="556">
        <f t="shared" si="30"/>
        <v>0</v>
      </c>
      <c r="AS39" s="557">
        <f t="shared" si="30"/>
        <v>57</v>
      </c>
      <c r="AT39" s="395">
        <f t="shared" si="30"/>
        <v>0</v>
      </c>
      <c r="AU39" s="395">
        <f t="shared" si="30"/>
        <v>0</v>
      </c>
      <c r="AV39" s="395">
        <f t="shared" si="30"/>
        <v>0</v>
      </c>
      <c r="AW39" s="394">
        <f t="shared" si="30"/>
        <v>0</v>
      </c>
      <c r="AX39" s="395">
        <f t="shared" si="30"/>
        <v>24</v>
      </c>
      <c r="AY39" s="395">
        <f t="shared" si="30"/>
        <v>0</v>
      </c>
      <c r="AZ39" s="395">
        <f t="shared" si="30"/>
        <v>0</v>
      </c>
      <c r="BA39" s="395">
        <f t="shared" si="30"/>
        <v>0</v>
      </c>
      <c r="BB39" s="556">
        <f t="shared" si="30"/>
        <v>0</v>
      </c>
      <c r="BC39" s="557">
        <f t="shared" si="30"/>
        <v>58</v>
      </c>
      <c r="BD39" s="395">
        <f t="shared" si="30"/>
        <v>2</v>
      </c>
      <c r="BE39" s="395">
        <f t="shared" si="30"/>
        <v>0</v>
      </c>
      <c r="BF39" s="395">
        <f t="shared" si="30"/>
        <v>0</v>
      </c>
      <c r="BG39" s="556">
        <f t="shared" si="30"/>
        <v>0</v>
      </c>
      <c r="BH39" s="558">
        <f t="shared" si="22"/>
        <v>384</v>
      </c>
      <c r="BI39" s="46">
        <v>900</v>
      </c>
      <c r="BJ39" s="46" t="s">
        <v>135</v>
      </c>
      <c r="BK39" s="30" t="s">
        <v>119</v>
      </c>
      <c r="BP39" s="142"/>
    </row>
    <row r="40" spans="1:68" ht="27.75" customHeight="1" x14ac:dyDescent="0.25">
      <c r="A40" s="462" t="s">
        <v>138</v>
      </c>
      <c r="B40" s="429" t="s">
        <v>143</v>
      </c>
      <c r="C40" s="474" t="s">
        <v>48</v>
      </c>
      <c r="D40" s="529">
        <v>76</v>
      </c>
      <c r="E40" s="486">
        <f>F40-D40</f>
        <v>0</v>
      </c>
      <c r="F40" s="193">
        <f>H40+I40+N40+O40+Q40</f>
        <v>76</v>
      </c>
      <c r="G40" s="17">
        <v>0</v>
      </c>
      <c r="H40" s="4">
        <f>U40+Z40+AE40+AJ40+AO40+AT40+AY40+BD40</f>
        <v>0</v>
      </c>
      <c r="I40" s="4">
        <f>T40+Y40+AD40+AI40+AN40+AS40+AX40+BC40</f>
        <v>76</v>
      </c>
      <c r="J40" s="374">
        <f>K40+L40+M40</f>
        <v>76</v>
      </c>
      <c r="K40" s="4">
        <f>I40-L40-M40</f>
        <v>76</v>
      </c>
      <c r="L40" s="290">
        <v>0</v>
      </c>
      <c r="M40" s="4"/>
      <c r="N40" s="4"/>
      <c r="O40" s="193">
        <f t="shared" ref="O40:O44" si="31">W40+AB40+AG40+AL40+AQ40+AV40+BA40+BF40</f>
        <v>0</v>
      </c>
      <c r="P40" s="4">
        <f>U40+Z40+AE40+AJ40+AO40+AT40+AY40+BD40</f>
        <v>0</v>
      </c>
      <c r="Q40" s="193">
        <f>X40+AC40+AH40+AM40+AR40+AW40+BB40+BG40</f>
        <v>0</v>
      </c>
      <c r="R40" s="398">
        <v>76</v>
      </c>
      <c r="S40" s="232">
        <f>T40+Y40+AD40+AI40+AN40+AS40+AX40+BC40</f>
        <v>76</v>
      </c>
      <c r="T40" s="218"/>
      <c r="U40" s="7"/>
      <c r="V40" s="6"/>
      <c r="W40" s="18"/>
      <c r="X40" s="208"/>
      <c r="Y40" s="120"/>
      <c r="Z40" s="7"/>
      <c r="AA40" s="252"/>
      <c r="AB40" s="171"/>
      <c r="AC40" s="128"/>
      <c r="AD40" s="538">
        <v>76</v>
      </c>
      <c r="AE40" s="7"/>
      <c r="AF40" s="6"/>
      <c r="AG40" s="174"/>
      <c r="AH40" s="211"/>
      <c r="AI40" s="121"/>
      <c r="AJ40" s="7"/>
      <c r="AK40" s="252"/>
      <c r="AL40" s="171"/>
      <c r="AM40" s="128"/>
      <c r="AN40" s="418"/>
      <c r="AO40" s="7"/>
      <c r="AP40" s="6"/>
      <c r="AQ40" s="18"/>
      <c r="AR40" s="208"/>
      <c r="AS40" s="417"/>
      <c r="AT40" s="7"/>
      <c r="AU40" s="6"/>
      <c r="AV40" s="18"/>
      <c r="AW40" s="128"/>
      <c r="AX40" s="252"/>
      <c r="AY40" s="7"/>
      <c r="AZ40" s="6"/>
      <c r="BA40" s="18"/>
      <c r="BB40" s="208"/>
      <c r="BC40" s="121"/>
      <c r="BD40" s="7"/>
      <c r="BE40" s="6"/>
      <c r="BF40" s="18"/>
      <c r="BG40" s="287"/>
      <c r="BH40" s="38">
        <f t="shared" si="22"/>
        <v>76</v>
      </c>
      <c r="BI40" s="154">
        <v>216</v>
      </c>
      <c r="BJ40" s="154" t="s">
        <v>135</v>
      </c>
      <c r="BK40" s="30" t="s">
        <v>145</v>
      </c>
      <c r="BP40" s="142"/>
    </row>
    <row r="41" spans="1:68" ht="33" customHeight="1" x14ac:dyDescent="0.25">
      <c r="A41" s="462" t="s">
        <v>139</v>
      </c>
      <c r="B41" s="429" t="s">
        <v>64</v>
      </c>
      <c r="C41" s="474" t="s">
        <v>258</v>
      </c>
      <c r="D41" s="529">
        <v>108</v>
      </c>
      <c r="E41" s="486">
        <f t="shared" ref="E41:E45" si="32">F41-D41</f>
        <v>0</v>
      </c>
      <c r="F41" s="554">
        <f t="shared" ref="F41:F43" si="33">H41+I41+N41+O41+Q41</f>
        <v>108</v>
      </c>
      <c r="G41" s="17">
        <v>108</v>
      </c>
      <c r="H41" s="4">
        <f t="shared" ref="H41:H91" si="34">U41+Z41+AE41+AJ41+AO41+AT41+AY41+BD41</f>
        <v>0</v>
      </c>
      <c r="I41" s="4">
        <f t="shared" ref="I41:I91" si="35">T41+Y41+AD41+AI41+AN41+AS41+AX41+BC41</f>
        <v>108</v>
      </c>
      <c r="J41" s="374">
        <f t="shared" si="5"/>
        <v>108</v>
      </c>
      <c r="K41" s="4">
        <f t="shared" ref="K41:K91" si="36">I41-L41-M41</f>
        <v>0</v>
      </c>
      <c r="L41" s="290">
        <v>108</v>
      </c>
      <c r="M41" s="4"/>
      <c r="N41" s="4"/>
      <c r="O41" s="4">
        <f t="shared" si="31"/>
        <v>0</v>
      </c>
      <c r="P41" s="4">
        <f t="shared" ref="P41:P44" si="37">U41+Z41+AE41+AJ41+AO41+AT41+AY41+BD41</f>
        <v>0</v>
      </c>
      <c r="Q41" s="4">
        <f t="shared" ref="Q41:Q44" si="38">X41+AC41+AH41+AM41+AR41+AW41+BB41+BG41</f>
        <v>0</v>
      </c>
      <c r="R41" s="398">
        <v>108</v>
      </c>
      <c r="S41" s="232">
        <f>T41+Y41+AD41+AI41+AN41+AS41+AX41+BC41</f>
        <v>108</v>
      </c>
      <c r="T41" s="218"/>
      <c r="U41" s="7"/>
      <c r="V41" s="6"/>
      <c r="W41" s="18"/>
      <c r="X41" s="208"/>
      <c r="Y41" s="120"/>
      <c r="Z41" s="7"/>
      <c r="AA41" s="252"/>
      <c r="AB41" s="171"/>
      <c r="AC41" s="128"/>
      <c r="AD41" s="531">
        <v>32</v>
      </c>
      <c r="AE41" s="7"/>
      <c r="AF41" s="6"/>
      <c r="AG41" s="174"/>
      <c r="AH41" s="211"/>
      <c r="AI41" s="531">
        <v>36</v>
      </c>
      <c r="AJ41" s="7"/>
      <c r="AK41" s="252"/>
      <c r="AL41" s="171"/>
      <c r="AM41" s="128"/>
      <c r="AN41" s="533">
        <v>21</v>
      </c>
      <c r="AO41" s="7"/>
      <c r="AP41" s="6"/>
      <c r="AQ41" s="18"/>
      <c r="AR41" s="208"/>
      <c r="AS41" s="538">
        <v>19</v>
      </c>
      <c r="AT41" s="7"/>
      <c r="AU41" s="6"/>
      <c r="AV41" s="18"/>
      <c r="AW41" s="128"/>
      <c r="AX41" s="252"/>
      <c r="AY41" s="7"/>
      <c r="AZ41" s="6"/>
      <c r="BA41" s="18"/>
      <c r="BB41" s="208"/>
      <c r="BC41" s="121"/>
      <c r="BD41" s="7"/>
      <c r="BE41" s="6"/>
      <c r="BF41" s="18"/>
      <c r="BG41" s="287"/>
      <c r="BH41" s="38">
        <f t="shared" si="22"/>
        <v>108</v>
      </c>
      <c r="BI41" s="154">
        <v>1296</v>
      </c>
      <c r="BJ41" s="154" t="s">
        <v>135</v>
      </c>
      <c r="BK41" s="30" t="s">
        <v>148</v>
      </c>
      <c r="BP41" s="142"/>
    </row>
    <row r="42" spans="1:68" ht="24" customHeight="1" x14ac:dyDescent="0.25">
      <c r="A42" s="462" t="s">
        <v>140</v>
      </c>
      <c r="B42" s="429" t="s">
        <v>185</v>
      </c>
      <c r="C42" s="475" t="s">
        <v>61</v>
      </c>
      <c r="D42" s="529">
        <v>72</v>
      </c>
      <c r="E42" s="486">
        <f t="shared" si="32"/>
        <v>0</v>
      </c>
      <c r="F42" s="554">
        <f>H42+I42+N42+O42+Q42</f>
        <v>72</v>
      </c>
      <c r="G42" s="17">
        <v>18</v>
      </c>
      <c r="H42" s="4">
        <f t="shared" si="34"/>
        <v>0</v>
      </c>
      <c r="I42" s="4">
        <f t="shared" si="35"/>
        <v>72</v>
      </c>
      <c r="J42" s="374">
        <f t="shared" si="5"/>
        <v>72</v>
      </c>
      <c r="K42" s="4">
        <f t="shared" si="36"/>
        <v>54</v>
      </c>
      <c r="L42" s="290">
        <v>18</v>
      </c>
      <c r="M42" s="4"/>
      <c r="N42" s="4"/>
      <c r="O42" s="4">
        <f t="shared" si="31"/>
        <v>0</v>
      </c>
      <c r="P42" s="4">
        <f t="shared" si="37"/>
        <v>0</v>
      </c>
      <c r="Q42" s="4">
        <f t="shared" si="38"/>
        <v>0</v>
      </c>
      <c r="R42" s="398">
        <v>72</v>
      </c>
      <c r="S42" s="232">
        <f t="shared" ref="S42:S44" si="39">T42+Y42+AD42+AI42+AN42+AS42+AX42+BC42</f>
        <v>72</v>
      </c>
      <c r="T42" s="218"/>
      <c r="U42" s="7"/>
      <c r="V42" s="6"/>
      <c r="W42" s="18"/>
      <c r="X42" s="208"/>
      <c r="Y42" s="120"/>
      <c r="Z42" s="7"/>
      <c r="AA42" s="252"/>
      <c r="AB42" s="171"/>
      <c r="AC42" s="128"/>
      <c r="AD42" s="555">
        <v>36</v>
      </c>
      <c r="AE42" s="7"/>
      <c r="AF42" s="6"/>
      <c r="AG42" s="174"/>
      <c r="AH42" s="211"/>
      <c r="AI42" s="538">
        <v>36</v>
      </c>
      <c r="AJ42" s="7"/>
      <c r="AK42" s="252"/>
      <c r="AL42" s="171"/>
      <c r="AM42" s="128"/>
      <c r="AN42" s="220"/>
      <c r="AO42" s="7"/>
      <c r="AP42" s="6"/>
      <c r="AQ42" s="18"/>
      <c r="AR42" s="208"/>
      <c r="AS42" s="120"/>
      <c r="AT42" s="7"/>
      <c r="AU42" s="6"/>
      <c r="AV42" s="18"/>
      <c r="AW42" s="128"/>
      <c r="AX42" s="252"/>
      <c r="AY42" s="7"/>
      <c r="AZ42" s="6"/>
      <c r="BA42" s="18"/>
      <c r="BB42" s="208"/>
      <c r="BC42" s="121"/>
      <c r="BD42" s="7"/>
      <c r="BE42" s="6"/>
      <c r="BF42" s="18"/>
      <c r="BG42" s="287"/>
      <c r="BH42" s="38">
        <f t="shared" si="22"/>
        <v>72</v>
      </c>
      <c r="BI42" s="154">
        <v>1476</v>
      </c>
      <c r="BJ42" s="154" t="s">
        <v>135</v>
      </c>
      <c r="BK42" s="102" t="s">
        <v>150</v>
      </c>
      <c r="BP42" s="142"/>
    </row>
    <row r="43" spans="1:68" ht="26.25" customHeight="1" x14ac:dyDescent="0.25">
      <c r="A43" s="462" t="s">
        <v>141</v>
      </c>
      <c r="B43" s="429" t="s">
        <v>40</v>
      </c>
      <c r="C43" s="474" t="s">
        <v>259</v>
      </c>
      <c r="D43" s="529">
        <v>176</v>
      </c>
      <c r="E43" s="486">
        <f t="shared" si="32"/>
        <v>0</v>
      </c>
      <c r="F43" s="193">
        <f t="shared" si="33"/>
        <v>176</v>
      </c>
      <c r="G43" s="17">
        <v>166</v>
      </c>
      <c r="H43" s="4">
        <f t="shared" si="34"/>
        <v>0</v>
      </c>
      <c r="I43" s="4">
        <f t="shared" si="35"/>
        <v>176</v>
      </c>
      <c r="J43" s="374">
        <f t="shared" si="5"/>
        <v>176</v>
      </c>
      <c r="K43" s="4">
        <f t="shared" si="36"/>
        <v>10</v>
      </c>
      <c r="L43" s="290">
        <v>166</v>
      </c>
      <c r="M43" s="4"/>
      <c r="N43" s="4"/>
      <c r="O43" s="4">
        <f t="shared" si="31"/>
        <v>0</v>
      </c>
      <c r="P43" s="4">
        <f t="shared" si="37"/>
        <v>0</v>
      </c>
      <c r="Q43" s="4">
        <f t="shared" si="38"/>
        <v>0</v>
      </c>
      <c r="R43" s="398">
        <v>176</v>
      </c>
      <c r="S43" s="232">
        <f t="shared" si="39"/>
        <v>176</v>
      </c>
      <c r="T43" s="218"/>
      <c r="U43" s="7"/>
      <c r="V43" s="6"/>
      <c r="W43" s="18"/>
      <c r="X43" s="208"/>
      <c r="Y43" s="120"/>
      <c r="Z43" s="7"/>
      <c r="AA43" s="252"/>
      <c r="AB43" s="171"/>
      <c r="AC43" s="128"/>
      <c r="AD43" s="531">
        <v>32</v>
      </c>
      <c r="AE43" s="7"/>
      <c r="AF43" s="6"/>
      <c r="AG43" s="174"/>
      <c r="AH43" s="211"/>
      <c r="AI43" s="531">
        <v>36</v>
      </c>
      <c r="AJ43" s="7"/>
      <c r="AK43" s="252"/>
      <c r="AL43" s="171"/>
      <c r="AM43" s="128"/>
      <c r="AN43" s="533">
        <v>22</v>
      </c>
      <c r="AO43" s="7"/>
      <c r="AP43" s="6"/>
      <c r="AQ43" s="18"/>
      <c r="AR43" s="208"/>
      <c r="AS43" s="531">
        <v>38</v>
      </c>
      <c r="AT43" s="7"/>
      <c r="AU43" s="6"/>
      <c r="AV43" s="18"/>
      <c r="AW43" s="128"/>
      <c r="AX43" s="482">
        <v>24</v>
      </c>
      <c r="AY43" s="7"/>
      <c r="AZ43" s="6"/>
      <c r="BA43" s="18"/>
      <c r="BB43" s="208"/>
      <c r="BC43" s="531">
        <v>24</v>
      </c>
      <c r="BD43" s="7"/>
      <c r="BE43" s="6"/>
      <c r="BF43" s="18"/>
      <c r="BG43" s="287"/>
      <c r="BH43" s="38">
        <f t="shared" si="22"/>
        <v>128</v>
      </c>
      <c r="BI43" s="144">
        <f>SUM(BI38:BI42)</f>
        <v>5940</v>
      </c>
      <c r="BJ43" s="144" t="s">
        <v>135</v>
      </c>
      <c r="BK43" s="30" t="s">
        <v>154</v>
      </c>
      <c r="BP43" s="142"/>
    </row>
    <row r="44" spans="1:68" ht="21" customHeight="1" x14ac:dyDescent="0.25">
      <c r="A44" s="462" t="s">
        <v>142</v>
      </c>
      <c r="B44" s="429" t="s">
        <v>65</v>
      </c>
      <c r="C44" s="474" t="s">
        <v>260</v>
      </c>
      <c r="D44" s="529">
        <v>36</v>
      </c>
      <c r="E44" s="486">
        <f t="shared" si="32"/>
        <v>0</v>
      </c>
      <c r="F44" s="193">
        <f>H44+I44+N44+O44+Q44</f>
        <v>36</v>
      </c>
      <c r="G44" s="17">
        <v>18</v>
      </c>
      <c r="H44" s="4">
        <f t="shared" si="34"/>
        <v>2</v>
      </c>
      <c r="I44" s="4">
        <f t="shared" si="35"/>
        <v>34</v>
      </c>
      <c r="J44" s="374">
        <f t="shared" si="5"/>
        <v>34</v>
      </c>
      <c r="K44" s="4">
        <f t="shared" si="36"/>
        <v>16</v>
      </c>
      <c r="L44" s="290">
        <v>18</v>
      </c>
      <c r="M44" s="4"/>
      <c r="N44" s="4"/>
      <c r="O44" s="4">
        <f t="shared" si="31"/>
        <v>0</v>
      </c>
      <c r="P44" s="4">
        <f t="shared" si="37"/>
        <v>2</v>
      </c>
      <c r="Q44" s="4">
        <f t="shared" si="38"/>
        <v>0</v>
      </c>
      <c r="R44" s="398">
        <v>36</v>
      </c>
      <c r="S44" s="232">
        <f t="shared" si="39"/>
        <v>34</v>
      </c>
      <c r="T44" s="218"/>
      <c r="U44" s="7"/>
      <c r="V44" s="6"/>
      <c r="W44" s="18"/>
      <c r="X44" s="208"/>
      <c r="Y44" s="120"/>
      <c r="Z44" s="7"/>
      <c r="AA44" s="252"/>
      <c r="AB44" s="171"/>
      <c r="AC44" s="128"/>
      <c r="AD44" s="520"/>
      <c r="AE44" s="7"/>
      <c r="AF44" s="6"/>
      <c r="AG44" s="174"/>
      <c r="AH44" s="211"/>
      <c r="AI44" s="121"/>
      <c r="AJ44" s="7"/>
      <c r="AK44" s="252"/>
      <c r="AL44" s="171"/>
      <c r="AM44" s="128"/>
      <c r="AN44" s="220"/>
      <c r="AO44" s="7"/>
      <c r="AP44" s="6"/>
      <c r="AQ44" s="18"/>
      <c r="AR44" s="208"/>
      <c r="AS44" s="120"/>
      <c r="AT44" s="7"/>
      <c r="AU44" s="6"/>
      <c r="AV44" s="18"/>
      <c r="AW44" s="128"/>
      <c r="AX44" s="252"/>
      <c r="AY44" s="7"/>
      <c r="AZ44" s="6"/>
      <c r="BA44" s="18"/>
      <c r="BB44" s="208"/>
      <c r="BC44" s="539">
        <v>34</v>
      </c>
      <c r="BD44" s="7">
        <v>2</v>
      </c>
      <c r="BE44" s="6"/>
      <c r="BF44" s="18"/>
      <c r="BG44" s="287"/>
      <c r="BH44" s="38">
        <f t="shared" si="22"/>
        <v>0</v>
      </c>
      <c r="BI44" s="12"/>
      <c r="BJ44" s="12"/>
      <c r="BP44" s="142"/>
    </row>
    <row r="45" spans="1:68" ht="21.75" customHeight="1" x14ac:dyDescent="0.25">
      <c r="A45" s="431" t="s">
        <v>25</v>
      </c>
      <c r="B45" s="430" t="s">
        <v>133</v>
      </c>
      <c r="C45" s="467"/>
      <c r="D45" s="483"/>
      <c r="E45" s="486">
        <f t="shared" si="32"/>
        <v>0</v>
      </c>
      <c r="F45" s="492"/>
      <c r="G45" s="376"/>
      <c r="H45" s="4">
        <f t="shared" si="34"/>
        <v>0</v>
      </c>
      <c r="I45" s="4">
        <f t="shared" si="35"/>
        <v>0</v>
      </c>
      <c r="J45" s="374">
        <f t="shared" si="5"/>
        <v>0</v>
      </c>
      <c r="K45" s="4">
        <f t="shared" si="36"/>
        <v>0</v>
      </c>
      <c r="L45" s="376"/>
      <c r="M45" s="4"/>
      <c r="N45" s="4"/>
      <c r="O45" s="567">
        <f>SUM(O40:O44)</f>
        <v>0</v>
      </c>
      <c r="P45" s="567">
        <f>SUM(P40:P44)</f>
        <v>2</v>
      </c>
      <c r="Q45" s="567">
        <f>SUM(Q40:Q44)</f>
        <v>0</v>
      </c>
      <c r="R45" s="375"/>
      <c r="S45" s="232"/>
      <c r="T45" s="218"/>
      <c r="U45" s="7"/>
      <c r="V45" s="6"/>
      <c r="W45" s="18"/>
      <c r="X45" s="208"/>
      <c r="Y45" s="120"/>
      <c r="Z45" s="7"/>
      <c r="AA45" s="252"/>
      <c r="AB45" s="171"/>
      <c r="AC45" s="128"/>
      <c r="AD45" s="520"/>
      <c r="AE45" s="7"/>
      <c r="AF45" s="6"/>
      <c r="AG45" s="174"/>
      <c r="AH45" s="211"/>
      <c r="AI45" s="121"/>
      <c r="AJ45" s="7"/>
      <c r="AK45" s="252"/>
      <c r="AL45" s="171"/>
      <c r="AM45" s="128"/>
      <c r="AN45" s="220"/>
      <c r="AO45" s="7"/>
      <c r="AP45" s="6"/>
      <c r="AQ45" s="18"/>
      <c r="AR45" s="208"/>
      <c r="AS45" s="120"/>
      <c r="AT45" s="7"/>
      <c r="AU45" s="6"/>
      <c r="AV45" s="18"/>
      <c r="AW45" s="128"/>
      <c r="AX45" s="252"/>
      <c r="AY45" s="7"/>
      <c r="AZ45" s="6"/>
      <c r="BA45" s="18"/>
      <c r="BB45" s="208"/>
      <c r="BC45" s="121"/>
      <c r="BD45" s="7"/>
      <c r="BE45" s="6"/>
      <c r="BF45" s="18"/>
      <c r="BG45" s="287"/>
      <c r="BH45" s="38"/>
      <c r="BI45" s="12"/>
      <c r="BJ45" s="12"/>
      <c r="BP45" s="142"/>
    </row>
    <row r="46" spans="1:68" ht="24" customHeight="1" x14ac:dyDescent="0.25">
      <c r="A46" s="436" t="s">
        <v>68</v>
      </c>
      <c r="B46" s="436" t="s">
        <v>69</v>
      </c>
      <c r="C46" s="465" t="s">
        <v>269</v>
      </c>
      <c r="D46" s="391">
        <f>SUM(D47:D58)+D59+D68+D69</f>
        <v>1044</v>
      </c>
      <c r="E46" s="391">
        <f>E47+E48+E49+E50+E51+E52+E53+E54+E55+E56+E57+E58+E60+E61+E62+E63+E64+E65+E66+E67+E68+E69</f>
        <v>1004</v>
      </c>
      <c r="F46" s="391">
        <f>SUM(F47:F70)</f>
        <v>3133</v>
      </c>
      <c r="G46" s="391">
        <f>SUM(G47:G70)</f>
        <v>2282</v>
      </c>
      <c r="H46" s="391">
        <f>SUM(H47:H70)</f>
        <v>10</v>
      </c>
      <c r="I46" s="391">
        <f>SUM(I47:I70)</f>
        <v>2951</v>
      </c>
      <c r="J46" s="390">
        <f t="shared" si="5"/>
        <v>2951</v>
      </c>
      <c r="K46" s="391">
        <f>SUM(K47:K70)</f>
        <v>666</v>
      </c>
      <c r="L46" s="391">
        <f>SUM(L47:L70)</f>
        <v>2285</v>
      </c>
      <c r="M46" s="391">
        <f>SUM(M47:M70)</f>
        <v>0</v>
      </c>
      <c r="N46" s="391">
        <f>SUM(N47:N70)</f>
        <v>0</v>
      </c>
      <c r="O46" s="391">
        <f>SUM(O70)</f>
        <v>60</v>
      </c>
      <c r="P46" s="391">
        <f t="shared" ref="P46:Q46" si="40">SUM(P70)</f>
        <v>6</v>
      </c>
      <c r="Q46" s="391">
        <f t="shared" si="40"/>
        <v>48</v>
      </c>
      <c r="R46" s="407">
        <f>SUM(R47:R57)</f>
        <v>608</v>
      </c>
      <c r="S46" s="407">
        <f>SUM(S47:S57)</f>
        <v>734</v>
      </c>
      <c r="T46" s="393">
        <f t="shared" ref="T46:AC46" si="41">SUM(T47:T70)</f>
        <v>0</v>
      </c>
      <c r="U46" s="391">
        <f t="shared" si="41"/>
        <v>0</v>
      </c>
      <c r="V46" s="391">
        <f t="shared" si="41"/>
        <v>0</v>
      </c>
      <c r="W46" s="391">
        <f t="shared" si="41"/>
        <v>0</v>
      </c>
      <c r="X46" s="394">
        <f t="shared" si="41"/>
        <v>0</v>
      </c>
      <c r="Y46" s="395">
        <f t="shared" si="41"/>
        <v>0</v>
      </c>
      <c r="Z46" s="391">
        <f t="shared" si="41"/>
        <v>0</v>
      </c>
      <c r="AA46" s="391">
        <f t="shared" si="41"/>
        <v>0</v>
      </c>
      <c r="AB46" s="391">
        <f t="shared" si="41"/>
        <v>0</v>
      </c>
      <c r="AC46" s="396">
        <f t="shared" si="41"/>
        <v>0</v>
      </c>
      <c r="AD46" s="395">
        <f>SUM(AD47:AD69)</f>
        <v>554</v>
      </c>
      <c r="AE46" s="391">
        <f t="shared" ref="AE46:BG46" si="42">SUM(AE47:AE70)</f>
        <v>2</v>
      </c>
      <c r="AF46" s="391">
        <f t="shared" si="42"/>
        <v>0</v>
      </c>
      <c r="AG46" s="392">
        <f t="shared" si="42"/>
        <v>36</v>
      </c>
      <c r="AH46" s="394">
        <f t="shared" si="42"/>
        <v>18</v>
      </c>
      <c r="AI46" s="395">
        <f t="shared" si="42"/>
        <v>664</v>
      </c>
      <c r="AJ46" s="391">
        <f t="shared" si="42"/>
        <v>0</v>
      </c>
      <c r="AK46" s="391">
        <f t="shared" si="42"/>
        <v>0</v>
      </c>
      <c r="AL46" s="391">
        <f t="shared" si="42"/>
        <v>18</v>
      </c>
      <c r="AM46" s="396">
        <f t="shared" si="42"/>
        <v>18</v>
      </c>
      <c r="AN46" s="393">
        <f t="shared" si="42"/>
        <v>565</v>
      </c>
      <c r="AO46" s="391">
        <f t="shared" si="42"/>
        <v>8</v>
      </c>
      <c r="AP46" s="391">
        <f t="shared" si="42"/>
        <v>0</v>
      </c>
      <c r="AQ46" s="391">
        <f t="shared" si="42"/>
        <v>20</v>
      </c>
      <c r="AR46" s="394">
        <f t="shared" si="42"/>
        <v>24</v>
      </c>
      <c r="AS46" s="395">
        <f t="shared" si="42"/>
        <v>760</v>
      </c>
      <c r="AT46" s="391">
        <f t="shared" si="42"/>
        <v>0</v>
      </c>
      <c r="AU46" s="391">
        <f t="shared" si="42"/>
        <v>0</v>
      </c>
      <c r="AV46" s="391">
        <f t="shared" si="42"/>
        <v>20</v>
      </c>
      <c r="AW46" s="396">
        <f t="shared" si="42"/>
        <v>18</v>
      </c>
      <c r="AX46" s="392">
        <f t="shared" si="42"/>
        <v>372</v>
      </c>
      <c r="AY46" s="391">
        <f t="shared" si="42"/>
        <v>0</v>
      </c>
      <c r="AZ46" s="391">
        <f t="shared" si="42"/>
        <v>0</v>
      </c>
      <c r="BA46" s="391">
        <f t="shared" si="42"/>
        <v>0</v>
      </c>
      <c r="BB46" s="394">
        <f t="shared" si="42"/>
        <v>0</v>
      </c>
      <c r="BC46" s="395">
        <f t="shared" si="42"/>
        <v>36</v>
      </c>
      <c r="BD46" s="391">
        <f t="shared" si="42"/>
        <v>0</v>
      </c>
      <c r="BE46" s="391">
        <f t="shared" si="42"/>
        <v>0</v>
      </c>
      <c r="BF46" s="391">
        <f t="shared" si="42"/>
        <v>0</v>
      </c>
      <c r="BG46" s="397">
        <f t="shared" si="42"/>
        <v>0</v>
      </c>
      <c r="BH46" s="38">
        <f>T46+U46+Y46+Z46+AD46+AE46+AI46+AJ46+AN46+AO46+AS46+AT46</f>
        <v>2553</v>
      </c>
      <c r="BI46" s="12"/>
      <c r="BJ46" s="12"/>
      <c r="BP46" s="142"/>
    </row>
    <row r="47" spans="1:68" ht="24.75" customHeight="1" x14ac:dyDescent="0.25">
      <c r="A47" s="432" t="s">
        <v>70</v>
      </c>
      <c r="B47" s="429" t="s">
        <v>186</v>
      </c>
      <c r="C47" s="475" t="s">
        <v>261</v>
      </c>
      <c r="D47" s="529">
        <v>72</v>
      </c>
      <c r="E47" s="486">
        <f>F47-D47</f>
        <v>38</v>
      </c>
      <c r="F47" s="14">
        <f>H47+I47+N47+O47+Q47</f>
        <v>110</v>
      </c>
      <c r="G47" s="17">
        <v>62</v>
      </c>
      <c r="H47" s="4">
        <f t="shared" si="34"/>
        <v>0</v>
      </c>
      <c r="I47" s="4">
        <f t="shared" si="35"/>
        <v>105</v>
      </c>
      <c r="J47" s="374">
        <f t="shared" si="5"/>
        <v>105</v>
      </c>
      <c r="K47" s="4">
        <f t="shared" si="36"/>
        <v>43</v>
      </c>
      <c r="L47" s="290">
        <v>62</v>
      </c>
      <c r="M47" s="6"/>
      <c r="N47" s="6"/>
      <c r="O47" s="193">
        <f t="shared" ref="O47:O69" si="43">W47+AB47+AG47+AL47+AQ47+AV47+BA47+BF47</f>
        <v>3</v>
      </c>
      <c r="P47" s="4">
        <f>U47+Z47+AE47+AJ47+AO47+AT47+AY47+BD47</f>
        <v>0</v>
      </c>
      <c r="Q47" s="193">
        <f t="shared" ref="Q47:Q69" si="44">X47+AC47+AH47+AM47+AR47+AW47+BB47+BG47</f>
        <v>2</v>
      </c>
      <c r="R47" s="405">
        <v>72</v>
      </c>
      <c r="S47" s="232">
        <f>T47+Y47+AD47+AI47+AN47+AS47+AX47+BC47</f>
        <v>105</v>
      </c>
      <c r="T47" s="218"/>
      <c r="U47" s="7"/>
      <c r="V47" s="6"/>
      <c r="W47" s="18"/>
      <c r="X47" s="208"/>
      <c r="Y47" s="417"/>
      <c r="Z47" s="7"/>
      <c r="AA47" s="252"/>
      <c r="AB47" s="171"/>
      <c r="AC47" s="128"/>
      <c r="AD47" s="531"/>
      <c r="AE47" s="75"/>
      <c r="AF47" s="14"/>
      <c r="AG47" s="174"/>
      <c r="AH47" s="211"/>
      <c r="AI47" s="531"/>
      <c r="AJ47" s="75"/>
      <c r="AK47" s="512"/>
      <c r="AL47" s="174"/>
      <c r="AM47" s="131"/>
      <c r="AN47" s="533"/>
      <c r="AO47" s="7"/>
      <c r="AP47" s="6"/>
      <c r="AQ47" s="71"/>
      <c r="AR47" s="211"/>
      <c r="AS47" s="537">
        <v>57</v>
      </c>
      <c r="AT47" s="7"/>
      <c r="AU47" s="6"/>
      <c r="AV47" s="71">
        <v>3</v>
      </c>
      <c r="AW47" s="131">
        <v>2</v>
      </c>
      <c r="AX47" s="546">
        <v>48</v>
      </c>
      <c r="AY47" s="7"/>
      <c r="AZ47" s="6"/>
      <c r="BA47" s="18"/>
      <c r="BB47" s="208"/>
      <c r="BC47" s="121"/>
      <c r="BD47" s="7"/>
      <c r="BE47" s="6"/>
      <c r="BF47" s="18"/>
      <c r="BG47" s="287"/>
      <c r="BH47" s="38">
        <f>T47+U47+Y47+Z47+AD47+AE47+AI47+AJ47+AN47+AO47+AS47+AT47</f>
        <v>57</v>
      </c>
      <c r="BP47" s="142"/>
    </row>
    <row r="48" spans="1:68" ht="24" customHeight="1" x14ac:dyDescent="0.25">
      <c r="A48" s="432" t="s">
        <v>71</v>
      </c>
      <c r="B48" s="429" t="s">
        <v>187</v>
      </c>
      <c r="C48" s="475" t="s">
        <v>261</v>
      </c>
      <c r="D48" s="529">
        <v>72</v>
      </c>
      <c r="E48" s="486">
        <f t="shared" ref="E48:E70" si="45">F48-D48</f>
        <v>14</v>
      </c>
      <c r="F48" s="14">
        <f t="shared" ref="F48:F66" si="46">H48+I48+N48+O48+Q48</f>
        <v>86</v>
      </c>
      <c r="G48" s="17">
        <v>45</v>
      </c>
      <c r="H48" s="4">
        <f t="shared" si="34"/>
        <v>0</v>
      </c>
      <c r="I48" s="4">
        <f t="shared" si="35"/>
        <v>81</v>
      </c>
      <c r="J48" s="374">
        <f>K48+L48+M48</f>
        <v>81</v>
      </c>
      <c r="K48" s="4">
        <f t="shared" si="36"/>
        <v>36</v>
      </c>
      <c r="L48" s="290">
        <v>45</v>
      </c>
      <c r="M48" s="6"/>
      <c r="N48" s="6"/>
      <c r="O48" s="193">
        <f t="shared" si="43"/>
        <v>3</v>
      </c>
      <c r="P48" s="4">
        <f t="shared" ref="P48:P69" si="47">U48+Z48+AE48+AJ48+AO48+AT48+AY48+BD48</f>
        <v>0</v>
      </c>
      <c r="Q48" s="193">
        <f t="shared" si="44"/>
        <v>2</v>
      </c>
      <c r="R48" s="405">
        <v>72</v>
      </c>
      <c r="S48" s="232">
        <f t="shared" ref="S48:S56" si="48">T48+Y48+AD48+AI48+AN48+AS48+AX48+BC48</f>
        <v>81</v>
      </c>
      <c r="T48" s="218"/>
      <c r="U48" s="7"/>
      <c r="V48" s="6"/>
      <c r="W48" s="18"/>
      <c r="X48" s="208"/>
      <c r="Y48" s="417"/>
      <c r="Z48" s="7"/>
      <c r="AA48" s="252"/>
      <c r="AB48" s="171"/>
      <c r="AC48" s="128"/>
      <c r="AD48" s="531"/>
      <c r="AE48" s="75"/>
      <c r="AF48" s="14"/>
      <c r="AG48" s="174"/>
      <c r="AH48" s="211"/>
      <c r="AI48" s="531"/>
      <c r="AJ48" s="75"/>
      <c r="AK48" s="512"/>
      <c r="AL48" s="174"/>
      <c r="AM48" s="131"/>
      <c r="AN48" s="533"/>
      <c r="AO48" s="7"/>
      <c r="AP48" s="6"/>
      <c r="AQ48" s="71"/>
      <c r="AR48" s="211"/>
      <c r="AS48" s="537">
        <v>57</v>
      </c>
      <c r="AT48" s="7"/>
      <c r="AU48" s="6"/>
      <c r="AV48" s="71">
        <v>3</v>
      </c>
      <c r="AW48" s="131">
        <v>2</v>
      </c>
      <c r="AX48" s="581">
        <v>24</v>
      </c>
      <c r="AY48" s="7"/>
      <c r="AZ48" s="6"/>
      <c r="BA48" s="18"/>
      <c r="BB48" s="208"/>
      <c r="BC48" s="121"/>
      <c r="BD48" s="7"/>
      <c r="BE48" s="6"/>
      <c r="BF48" s="18"/>
      <c r="BG48" s="287"/>
      <c r="BH48" s="38">
        <f t="shared" ref="BH48:BH56" si="49">T48+U48+Y48+Z48+AD48+AE48+AI48+AJ48+AN48+AO48+AS48+AT48</f>
        <v>57</v>
      </c>
      <c r="BP48" s="142"/>
    </row>
    <row r="49" spans="1:68" ht="36" customHeight="1" x14ac:dyDescent="0.25">
      <c r="A49" s="432" t="s">
        <v>73</v>
      </c>
      <c r="B49" s="429" t="s">
        <v>188</v>
      </c>
      <c r="C49" s="475" t="s">
        <v>257</v>
      </c>
      <c r="D49" s="529">
        <v>36</v>
      </c>
      <c r="E49" s="486">
        <f t="shared" si="45"/>
        <v>6</v>
      </c>
      <c r="F49" s="14">
        <f t="shared" si="46"/>
        <v>42</v>
      </c>
      <c r="G49" s="17">
        <v>19</v>
      </c>
      <c r="H49" s="4">
        <f t="shared" si="34"/>
        <v>0</v>
      </c>
      <c r="I49" s="4">
        <f t="shared" si="35"/>
        <v>38</v>
      </c>
      <c r="J49" s="374">
        <f>K49+L49+M49</f>
        <v>38</v>
      </c>
      <c r="K49" s="4">
        <f t="shared" si="36"/>
        <v>19</v>
      </c>
      <c r="L49" s="290">
        <v>19</v>
      </c>
      <c r="M49" s="6"/>
      <c r="N49" s="6"/>
      <c r="O49" s="193">
        <f t="shared" si="43"/>
        <v>2</v>
      </c>
      <c r="P49" s="4">
        <f t="shared" si="47"/>
        <v>0</v>
      </c>
      <c r="Q49" s="193">
        <f t="shared" si="44"/>
        <v>2</v>
      </c>
      <c r="R49" s="405">
        <v>36</v>
      </c>
      <c r="S49" s="232">
        <f t="shared" si="48"/>
        <v>38</v>
      </c>
      <c r="T49" s="218"/>
      <c r="U49" s="7"/>
      <c r="V49" s="6"/>
      <c r="W49" s="18"/>
      <c r="X49" s="208"/>
      <c r="Y49" s="417"/>
      <c r="Z49" s="7"/>
      <c r="AA49" s="252"/>
      <c r="AB49" s="171"/>
      <c r="AC49" s="128"/>
      <c r="AD49" s="520"/>
      <c r="AE49" s="75"/>
      <c r="AF49" s="14"/>
      <c r="AG49" s="174"/>
      <c r="AH49" s="211"/>
      <c r="AI49" s="520"/>
      <c r="AJ49" s="75"/>
      <c r="AK49" s="512"/>
      <c r="AL49" s="174"/>
      <c r="AM49" s="131"/>
      <c r="AN49" s="522"/>
      <c r="AO49" s="7"/>
      <c r="AP49" s="6"/>
      <c r="AQ49" s="71"/>
      <c r="AR49" s="211"/>
      <c r="AS49" s="537">
        <v>38</v>
      </c>
      <c r="AT49" s="7"/>
      <c r="AU49" s="6"/>
      <c r="AV49" s="71">
        <v>2</v>
      </c>
      <c r="AW49" s="131">
        <v>2</v>
      </c>
      <c r="AX49" s="252"/>
      <c r="AY49" s="7"/>
      <c r="AZ49" s="6"/>
      <c r="BA49" s="18"/>
      <c r="BB49" s="208"/>
      <c r="BC49" s="121"/>
      <c r="BD49" s="7"/>
      <c r="BE49" s="6"/>
      <c r="BF49" s="18"/>
      <c r="BG49" s="287"/>
      <c r="BH49" s="38">
        <f t="shared" si="49"/>
        <v>38</v>
      </c>
      <c r="BP49" s="142"/>
    </row>
    <row r="50" spans="1:68" ht="30.75" customHeight="1" x14ac:dyDescent="0.25">
      <c r="A50" s="432" t="s">
        <v>74</v>
      </c>
      <c r="B50" s="429" t="s">
        <v>189</v>
      </c>
      <c r="C50" s="475" t="s">
        <v>262</v>
      </c>
      <c r="D50" s="529">
        <v>36</v>
      </c>
      <c r="E50" s="486">
        <f t="shared" si="45"/>
        <v>0</v>
      </c>
      <c r="F50" s="14">
        <f t="shared" si="46"/>
        <v>36</v>
      </c>
      <c r="G50" s="17">
        <v>22</v>
      </c>
      <c r="H50" s="4">
        <f t="shared" si="34"/>
        <v>0</v>
      </c>
      <c r="I50" s="4">
        <f t="shared" si="35"/>
        <v>36</v>
      </c>
      <c r="J50" s="374">
        <f t="shared" si="5"/>
        <v>36</v>
      </c>
      <c r="K50" s="4">
        <f t="shared" si="36"/>
        <v>14</v>
      </c>
      <c r="L50" s="290">
        <v>22</v>
      </c>
      <c r="M50" s="6"/>
      <c r="N50" s="6"/>
      <c r="O50" s="4">
        <f t="shared" si="43"/>
        <v>0</v>
      </c>
      <c r="P50" s="4">
        <f t="shared" si="47"/>
        <v>0</v>
      </c>
      <c r="Q50" s="4">
        <f t="shared" si="44"/>
        <v>0</v>
      </c>
      <c r="R50" s="405">
        <v>36</v>
      </c>
      <c r="S50" s="232">
        <f t="shared" si="48"/>
        <v>36</v>
      </c>
      <c r="T50" s="218"/>
      <c r="U50" s="7"/>
      <c r="V50" s="6"/>
      <c r="W50" s="18"/>
      <c r="X50" s="208"/>
      <c r="Y50" s="417"/>
      <c r="Z50" s="7"/>
      <c r="AA50" s="252"/>
      <c r="AB50" s="171"/>
      <c r="AC50" s="128"/>
      <c r="AD50" s="520"/>
      <c r="AE50" s="75"/>
      <c r="AF50" s="14"/>
      <c r="AG50" s="174"/>
      <c r="AH50" s="211"/>
      <c r="AI50" s="520"/>
      <c r="AJ50" s="75"/>
      <c r="AK50" s="512"/>
      <c r="AL50" s="174"/>
      <c r="AM50" s="131"/>
      <c r="AN50" s="522"/>
      <c r="AO50" s="7"/>
      <c r="AP50" s="6"/>
      <c r="AQ50" s="71"/>
      <c r="AR50" s="211"/>
      <c r="AS50" s="120"/>
      <c r="AT50" s="7"/>
      <c r="AU50" s="6"/>
      <c r="AV50" s="18"/>
      <c r="AW50" s="128"/>
      <c r="AX50" s="546">
        <v>36</v>
      </c>
      <c r="AY50" s="7"/>
      <c r="AZ50" s="6"/>
      <c r="BA50" s="18"/>
      <c r="BB50" s="208"/>
      <c r="BC50" s="121"/>
      <c r="BD50" s="7"/>
      <c r="BE50" s="6"/>
      <c r="BF50" s="18"/>
      <c r="BG50" s="287"/>
      <c r="BH50" s="38">
        <f t="shared" si="49"/>
        <v>0</v>
      </c>
      <c r="BP50" s="142"/>
    </row>
    <row r="51" spans="1:68" ht="27" customHeight="1" x14ac:dyDescent="0.25">
      <c r="A51" s="432" t="s">
        <v>75</v>
      </c>
      <c r="B51" s="429" t="s">
        <v>190</v>
      </c>
      <c r="C51" s="474" t="s">
        <v>286</v>
      </c>
      <c r="D51" s="529">
        <v>72</v>
      </c>
      <c r="E51" s="486">
        <f t="shared" si="45"/>
        <v>40</v>
      </c>
      <c r="F51" s="554">
        <f t="shared" si="46"/>
        <v>112</v>
      </c>
      <c r="G51" s="17">
        <v>30</v>
      </c>
      <c r="H51" s="4">
        <f t="shared" si="34"/>
        <v>0</v>
      </c>
      <c r="I51" s="4">
        <f t="shared" si="35"/>
        <v>106</v>
      </c>
      <c r="J51" s="374">
        <f t="shared" si="5"/>
        <v>106</v>
      </c>
      <c r="K51" s="4">
        <f t="shared" si="36"/>
        <v>76</v>
      </c>
      <c r="L51" s="290">
        <v>30</v>
      </c>
      <c r="M51" s="6"/>
      <c r="N51" s="6"/>
      <c r="O51" s="193">
        <f t="shared" si="43"/>
        <v>3</v>
      </c>
      <c r="P51" s="193">
        <f t="shared" si="47"/>
        <v>0</v>
      </c>
      <c r="Q51" s="193">
        <f t="shared" si="44"/>
        <v>3</v>
      </c>
      <c r="R51" s="405">
        <v>72</v>
      </c>
      <c r="S51" s="235">
        <f>T51+Y51+AD51+AI51+AN51+AS51+AX51+BC51</f>
        <v>106</v>
      </c>
      <c r="T51" s="218"/>
      <c r="U51" s="7"/>
      <c r="V51" s="6"/>
      <c r="W51" s="18"/>
      <c r="X51" s="208"/>
      <c r="Y51" s="417"/>
      <c r="Z51" s="7"/>
      <c r="AA51" s="252"/>
      <c r="AB51" s="171"/>
      <c r="AC51" s="128"/>
      <c r="AD51" s="582">
        <v>18</v>
      </c>
      <c r="AE51" s="75"/>
      <c r="AF51" s="14"/>
      <c r="AG51" s="174"/>
      <c r="AH51" s="211"/>
      <c r="AI51" s="537">
        <v>88</v>
      </c>
      <c r="AJ51" s="75"/>
      <c r="AK51" s="512"/>
      <c r="AL51" s="174">
        <v>3</v>
      </c>
      <c r="AM51" s="131">
        <v>3</v>
      </c>
      <c r="AN51" s="522"/>
      <c r="AO51" s="7"/>
      <c r="AP51" s="6"/>
      <c r="AQ51" s="71"/>
      <c r="AR51" s="211"/>
      <c r="AS51" s="417"/>
      <c r="AT51" s="7"/>
      <c r="AU51" s="6"/>
      <c r="AV51" s="18"/>
      <c r="AW51" s="128"/>
      <c r="AX51" s="252"/>
      <c r="AY51" s="7"/>
      <c r="AZ51" s="6"/>
      <c r="BA51" s="18"/>
      <c r="BB51" s="208"/>
      <c r="BC51" s="121"/>
      <c r="BD51" s="7"/>
      <c r="BE51" s="6"/>
      <c r="BF51" s="18"/>
      <c r="BG51" s="287"/>
      <c r="BH51" s="38">
        <f t="shared" si="49"/>
        <v>106</v>
      </c>
      <c r="BP51" s="142"/>
    </row>
    <row r="52" spans="1:68" ht="33" customHeight="1" x14ac:dyDescent="0.25">
      <c r="A52" s="432" t="s">
        <v>76</v>
      </c>
      <c r="B52" s="429" t="s">
        <v>191</v>
      </c>
      <c r="C52" s="475" t="s">
        <v>48</v>
      </c>
      <c r="D52" s="529">
        <v>36</v>
      </c>
      <c r="E52" s="486">
        <f t="shared" si="45"/>
        <v>0</v>
      </c>
      <c r="F52" s="14">
        <f t="shared" si="46"/>
        <v>36</v>
      </c>
      <c r="G52" s="17">
        <v>22</v>
      </c>
      <c r="H52" s="4">
        <f t="shared" si="34"/>
        <v>0</v>
      </c>
      <c r="I52" s="4">
        <f t="shared" si="35"/>
        <v>36</v>
      </c>
      <c r="J52" s="374">
        <f t="shared" si="5"/>
        <v>36</v>
      </c>
      <c r="K52" s="4">
        <f t="shared" si="36"/>
        <v>14</v>
      </c>
      <c r="L52" s="290">
        <v>22</v>
      </c>
      <c r="M52" s="6"/>
      <c r="N52" s="6"/>
      <c r="O52" s="4">
        <f t="shared" si="43"/>
        <v>0</v>
      </c>
      <c r="P52" s="4">
        <f t="shared" si="47"/>
        <v>0</v>
      </c>
      <c r="Q52" s="4">
        <f t="shared" si="44"/>
        <v>0</v>
      </c>
      <c r="R52" s="405">
        <v>36</v>
      </c>
      <c r="S52" s="232">
        <f t="shared" si="48"/>
        <v>36</v>
      </c>
      <c r="T52" s="218"/>
      <c r="U52" s="7"/>
      <c r="V52" s="6"/>
      <c r="W52" s="18"/>
      <c r="X52" s="208"/>
      <c r="Y52" s="417"/>
      <c r="Z52" s="7"/>
      <c r="AA52" s="252"/>
      <c r="AB52" s="171"/>
      <c r="AC52" s="128"/>
      <c r="AD52" s="520"/>
      <c r="AE52" s="75"/>
      <c r="AF52" s="14"/>
      <c r="AG52" s="174"/>
      <c r="AH52" s="211"/>
      <c r="AI52" s="520"/>
      <c r="AJ52" s="75"/>
      <c r="AK52" s="512"/>
      <c r="AL52" s="174"/>
      <c r="AM52" s="131"/>
      <c r="AN52" s="533"/>
      <c r="AO52" s="7"/>
      <c r="AP52" s="6"/>
      <c r="AQ52" s="71"/>
      <c r="AR52" s="211"/>
      <c r="AS52" s="417"/>
      <c r="AT52" s="7"/>
      <c r="AU52" s="6"/>
      <c r="AV52" s="18"/>
      <c r="AW52" s="128"/>
      <c r="AX52" s="545">
        <v>36</v>
      </c>
      <c r="AY52" s="7"/>
      <c r="AZ52" s="6"/>
      <c r="BA52" s="18"/>
      <c r="BB52" s="208"/>
      <c r="BC52" s="121"/>
      <c r="BD52" s="7"/>
      <c r="BE52" s="6"/>
      <c r="BF52" s="18"/>
      <c r="BG52" s="287"/>
      <c r="BH52" s="38">
        <f t="shared" si="49"/>
        <v>0</v>
      </c>
      <c r="BI52" s="30" t="s">
        <v>159</v>
      </c>
      <c r="BP52" s="142"/>
    </row>
    <row r="53" spans="1:68" ht="54.75" customHeight="1" x14ac:dyDescent="0.25">
      <c r="A53" s="432" t="s">
        <v>77</v>
      </c>
      <c r="B53" s="429" t="s">
        <v>192</v>
      </c>
      <c r="C53" s="474" t="s">
        <v>263</v>
      </c>
      <c r="D53" s="529">
        <v>72</v>
      </c>
      <c r="E53" s="486">
        <f t="shared" si="45"/>
        <v>0</v>
      </c>
      <c r="F53" s="14">
        <f t="shared" si="46"/>
        <v>72</v>
      </c>
      <c r="G53" s="17">
        <v>52</v>
      </c>
      <c r="H53" s="4">
        <f t="shared" si="34"/>
        <v>0</v>
      </c>
      <c r="I53" s="4">
        <f t="shared" si="35"/>
        <v>72</v>
      </c>
      <c r="J53" s="374">
        <f t="shared" si="5"/>
        <v>72</v>
      </c>
      <c r="K53" s="4">
        <f t="shared" si="36"/>
        <v>20</v>
      </c>
      <c r="L53" s="290">
        <v>52</v>
      </c>
      <c r="M53" s="6"/>
      <c r="N53" s="6"/>
      <c r="O53" s="4">
        <f t="shared" si="43"/>
        <v>0</v>
      </c>
      <c r="P53" s="4">
        <f t="shared" si="47"/>
        <v>0</v>
      </c>
      <c r="Q53" s="4">
        <f t="shared" si="44"/>
        <v>0</v>
      </c>
      <c r="R53" s="405">
        <v>72</v>
      </c>
      <c r="S53" s="232">
        <f t="shared" si="48"/>
        <v>72</v>
      </c>
      <c r="T53" s="218"/>
      <c r="U53" s="7"/>
      <c r="V53" s="6"/>
      <c r="W53" s="18"/>
      <c r="X53" s="208"/>
      <c r="Y53" s="417"/>
      <c r="Z53" s="7"/>
      <c r="AA53" s="252"/>
      <c r="AB53" s="171"/>
      <c r="AC53" s="128"/>
      <c r="AD53" s="588">
        <v>36</v>
      </c>
      <c r="AE53" s="75"/>
      <c r="AF53" s="14"/>
      <c r="AG53" s="174"/>
      <c r="AH53" s="211"/>
      <c r="AI53" s="538">
        <v>36</v>
      </c>
      <c r="AJ53" s="75"/>
      <c r="AK53" s="512"/>
      <c r="AL53" s="174"/>
      <c r="AM53" s="131"/>
      <c r="AN53" s="522"/>
      <c r="AO53" s="7"/>
      <c r="AP53" s="6"/>
      <c r="AQ53" s="71"/>
      <c r="AR53" s="211"/>
      <c r="AS53" s="417"/>
      <c r="AT53" s="7"/>
      <c r="AU53" s="6"/>
      <c r="AV53" s="18"/>
      <c r="AW53" s="128"/>
      <c r="AX53" s="252"/>
      <c r="AY53" s="7"/>
      <c r="AZ53" s="6"/>
      <c r="BA53" s="18"/>
      <c r="BB53" s="208"/>
      <c r="BC53" s="121"/>
      <c r="BD53" s="7"/>
      <c r="BE53" s="6"/>
      <c r="BF53" s="18"/>
      <c r="BG53" s="287"/>
      <c r="BH53" s="38">
        <f t="shared" si="49"/>
        <v>72</v>
      </c>
      <c r="BP53" s="142"/>
    </row>
    <row r="54" spans="1:68" ht="31.5" customHeight="1" x14ac:dyDescent="0.25">
      <c r="A54" s="432" t="s">
        <v>78</v>
      </c>
      <c r="B54" s="429" t="s">
        <v>219</v>
      </c>
      <c r="C54" s="467" t="s">
        <v>213</v>
      </c>
      <c r="D54" s="529">
        <v>36</v>
      </c>
      <c r="E54" s="486">
        <f t="shared" si="45"/>
        <v>0</v>
      </c>
      <c r="F54" s="14">
        <f t="shared" si="46"/>
        <v>36</v>
      </c>
      <c r="G54" s="17">
        <v>22</v>
      </c>
      <c r="H54" s="4">
        <f t="shared" si="34"/>
        <v>0</v>
      </c>
      <c r="I54" s="4">
        <f t="shared" si="35"/>
        <v>36</v>
      </c>
      <c r="J54" s="374">
        <f t="shared" si="5"/>
        <v>36</v>
      </c>
      <c r="K54" s="4">
        <f t="shared" si="36"/>
        <v>14</v>
      </c>
      <c r="L54" s="290">
        <v>22</v>
      </c>
      <c r="M54" s="6"/>
      <c r="N54" s="6"/>
      <c r="O54" s="4">
        <f t="shared" si="43"/>
        <v>0</v>
      </c>
      <c r="P54" s="4">
        <f t="shared" si="47"/>
        <v>0</v>
      </c>
      <c r="Q54" s="4">
        <f t="shared" si="44"/>
        <v>0</v>
      </c>
      <c r="R54" s="405">
        <v>36</v>
      </c>
      <c r="S54" s="232">
        <f t="shared" si="48"/>
        <v>36</v>
      </c>
      <c r="T54" s="218"/>
      <c r="U54" s="7"/>
      <c r="V54" s="6"/>
      <c r="W54" s="18"/>
      <c r="X54" s="208"/>
      <c r="Y54" s="417"/>
      <c r="Z54" s="7"/>
      <c r="AA54" s="252"/>
      <c r="AB54" s="171"/>
      <c r="AC54" s="128"/>
      <c r="AD54" s="538">
        <v>36</v>
      </c>
      <c r="AE54" s="75"/>
      <c r="AF54" s="14"/>
      <c r="AG54" s="174"/>
      <c r="AH54" s="211"/>
      <c r="AI54" s="520"/>
      <c r="AJ54" s="75"/>
      <c r="AK54" s="512"/>
      <c r="AL54" s="174"/>
      <c r="AM54" s="131"/>
      <c r="AN54" s="522"/>
      <c r="AO54" s="7"/>
      <c r="AP54" s="6"/>
      <c r="AQ54" s="71"/>
      <c r="AR54" s="211"/>
      <c r="AS54" s="417"/>
      <c r="AT54" s="7"/>
      <c r="AU54" s="6"/>
      <c r="AV54" s="18"/>
      <c r="AW54" s="128"/>
      <c r="AX54" s="252"/>
      <c r="AY54" s="7"/>
      <c r="AZ54" s="6"/>
      <c r="BA54" s="18"/>
      <c r="BB54" s="208"/>
      <c r="BC54" s="121"/>
      <c r="BD54" s="7"/>
      <c r="BE54" s="6"/>
      <c r="BF54" s="18"/>
      <c r="BG54" s="287"/>
      <c r="BH54" s="38">
        <f t="shared" si="49"/>
        <v>36</v>
      </c>
      <c r="BP54" s="142"/>
    </row>
    <row r="55" spans="1:68" ht="29.25" customHeight="1" x14ac:dyDescent="0.25">
      <c r="A55" s="432" t="s">
        <v>79</v>
      </c>
      <c r="B55" s="429" t="s">
        <v>220</v>
      </c>
      <c r="C55" s="474" t="s">
        <v>67</v>
      </c>
      <c r="D55" s="529">
        <v>72</v>
      </c>
      <c r="E55" s="486">
        <f t="shared" si="45"/>
        <v>28</v>
      </c>
      <c r="F55" s="554">
        <f t="shared" si="46"/>
        <v>100</v>
      </c>
      <c r="G55" s="17">
        <v>36</v>
      </c>
      <c r="H55" s="4">
        <f t="shared" si="34"/>
        <v>2</v>
      </c>
      <c r="I55" s="4">
        <f t="shared" si="35"/>
        <v>80</v>
      </c>
      <c r="J55" s="374">
        <f t="shared" si="5"/>
        <v>80</v>
      </c>
      <c r="K55" s="4">
        <f t="shared" si="36"/>
        <v>44</v>
      </c>
      <c r="L55" s="290">
        <v>36</v>
      </c>
      <c r="M55" s="6"/>
      <c r="N55" s="6"/>
      <c r="O55" s="193">
        <f t="shared" si="43"/>
        <v>12</v>
      </c>
      <c r="P55" s="193">
        <f t="shared" si="47"/>
        <v>2</v>
      </c>
      <c r="Q55" s="193">
        <f t="shared" si="44"/>
        <v>6</v>
      </c>
      <c r="R55" s="406">
        <v>72</v>
      </c>
      <c r="S55" s="235">
        <f t="shared" si="48"/>
        <v>80</v>
      </c>
      <c r="T55" s="218"/>
      <c r="U55" s="7"/>
      <c r="V55" s="6"/>
      <c r="W55" s="18"/>
      <c r="X55" s="208"/>
      <c r="Y55" s="417"/>
      <c r="Z55" s="7"/>
      <c r="AA55" s="252"/>
      <c r="AB55" s="171"/>
      <c r="AC55" s="128"/>
      <c r="AD55" s="536">
        <v>80</v>
      </c>
      <c r="AE55" s="75">
        <v>2</v>
      </c>
      <c r="AF55" s="14"/>
      <c r="AG55" s="174">
        <v>12</v>
      </c>
      <c r="AH55" s="211">
        <v>6</v>
      </c>
      <c r="AI55" s="582"/>
      <c r="AJ55" s="75"/>
      <c r="AK55" s="512"/>
      <c r="AL55" s="174"/>
      <c r="AM55" s="131"/>
      <c r="AN55" s="574"/>
      <c r="AO55" s="7"/>
      <c r="AP55" s="6"/>
      <c r="AQ55" s="71"/>
      <c r="AR55" s="211"/>
      <c r="AS55" s="417"/>
      <c r="AT55" s="7"/>
      <c r="AU55" s="6"/>
      <c r="AV55" s="18"/>
      <c r="AW55" s="128"/>
      <c r="AX55" s="252"/>
      <c r="AY55" s="7"/>
      <c r="AZ55" s="6"/>
      <c r="BA55" s="18"/>
      <c r="BB55" s="208"/>
      <c r="BC55" s="121"/>
      <c r="BD55" s="7"/>
      <c r="BE55" s="6"/>
      <c r="BF55" s="18"/>
      <c r="BG55" s="287"/>
      <c r="BH55" s="38">
        <f t="shared" si="49"/>
        <v>82</v>
      </c>
      <c r="BI55" s="30" t="s">
        <v>160</v>
      </c>
      <c r="BP55" s="142"/>
    </row>
    <row r="56" spans="1:68" ht="31.5" customHeight="1" x14ac:dyDescent="0.25">
      <c r="A56" s="432" t="s">
        <v>149</v>
      </c>
      <c r="B56" s="429" t="s">
        <v>221</v>
      </c>
      <c r="C56" s="474" t="s">
        <v>283</v>
      </c>
      <c r="D56" s="529">
        <v>32</v>
      </c>
      <c r="E56" s="486">
        <f t="shared" si="45"/>
        <v>10</v>
      </c>
      <c r="F56" s="14">
        <f t="shared" si="46"/>
        <v>42</v>
      </c>
      <c r="G56" s="17">
        <v>12</v>
      </c>
      <c r="H56" s="4">
        <f t="shared" si="34"/>
        <v>0</v>
      </c>
      <c r="I56" s="4">
        <f t="shared" si="35"/>
        <v>36</v>
      </c>
      <c r="J56" s="374">
        <f t="shared" si="5"/>
        <v>36</v>
      </c>
      <c r="K56" s="4">
        <f t="shared" si="36"/>
        <v>24</v>
      </c>
      <c r="L56" s="290">
        <v>12</v>
      </c>
      <c r="M56" s="6"/>
      <c r="N56" s="6"/>
      <c r="O56" s="193">
        <f t="shared" si="43"/>
        <v>3</v>
      </c>
      <c r="P56" s="4">
        <f t="shared" si="47"/>
        <v>0</v>
      </c>
      <c r="Q56" s="193">
        <f t="shared" si="44"/>
        <v>3</v>
      </c>
      <c r="R56" s="406">
        <v>32</v>
      </c>
      <c r="S56" s="232">
        <f t="shared" si="48"/>
        <v>36</v>
      </c>
      <c r="T56" s="218"/>
      <c r="U56" s="7"/>
      <c r="V56" s="6"/>
      <c r="W56" s="18"/>
      <c r="X56" s="208"/>
      <c r="Y56" s="417"/>
      <c r="Z56" s="7"/>
      <c r="AA56" s="252"/>
      <c r="AB56" s="171"/>
      <c r="AC56" s="128"/>
      <c r="AD56" s="573"/>
      <c r="AE56" s="75"/>
      <c r="AF56" s="14"/>
      <c r="AG56" s="174"/>
      <c r="AH56" s="211"/>
      <c r="AI56" s="537">
        <v>36</v>
      </c>
      <c r="AJ56" s="75"/>
      <c r="AK56" s="512"/>
      <c r="AL56" s="174">
        <v>3</v>
      </c>
      <c r="AM56" s="131">
        <v>3</v>
      </c>
      <c r="AN56" s="510"/>
      <c r="AO56" s="7"/>
      <c r="AP56" s="6"/>
      <c r="AQ56" s="18"/>
      <c r="AR56" s="208"/>
      <c r="AS56" s="417"/>
      <c r="AT56" s="7"/>
      <c r="AU56" s="6"/>
      <c r="AV56" s="18"/>
      <c r="AW56" s="128"/>
      <c r="AX56" s="252"/>
      <c r="AY56" s="7"/>
      <c r="AZ56" s="6"/>
      <c r="BA56" s="18"/>
      <c r="BB56" s="208"/>
      <c r="BC56" s="121"/>
      <c r="BD56" s="7"/>
      <c r="BE56" s="6"/>
      <c r="BF56" s="18"/>
      <c r="BG56" s="287"/>
      <c r="BH56" s="38">
        <f t="shared" si="49"/>
        <v>36</v>
      </c>
      <c r="BP56" s="142"/>
    </row>
    <row r="57" spans="1:68" ht="35.25" customHeight="1" x14ac:dyDescent="0.25">
      <c r="A57" s="432" t="s">
        <v>184</v>
      </c>
      <c r="B57" s="429" t="s">
        <v>222</v>
      </c>
      <c r="C57" s="474" t="s">
        <v>263</v>
      </c>
      <c r="D57" s="529">
        <v>72</v>
      </c>
      <c r="E57" s="486">
        <f t="shared" si="45"/>
        <v>36</v>
      </c>
      <c r="F57" s="14">
        <f t="shared" si="46"/>
        <v>108</v>
      </c>
      <c r="G57" s="17">
        <v>34</v>
      </c>
      <c r="H57" s="4">
        <f t="shared" si="34"/>
        <v>0</v>
      </c>
      <c r="I57" s="4">
        <f t="shared" si="35"/>
        <v>108</v>
      </c>
      <c r="J57" s="374">
        <f t="shared" si="5"/>
        <v>108</v>
      </c>
      <c r="K57" s="4">
        <f t="shared" si="36"/>
        <v>69</v>
      </c>
      <c r="L57" s="290">
        <v>39</v>
      </c>
      <c r="M57" s="6"/>
      <c r="N57" s="6"/>
      <c r="O57" s="4">
        <f t="shared" si="43"/>
        <v>0</v>
      </c>
      <c r="P57" s="4">
        <f t="shared" si="47"/>
        <v>0</v>
      </c>
      <c r="Q57" s="4">
        <f t="shared" si="44"/>
        <v>0</v>
      </c>
      <c r="R57" s="398">
        <v>72</v>
      </c>
      <c r="S57" s="232">
        <f>T57+Y57+AD57+AI57+AN57+AS57+AX57+BC57</f>
        <v>108</v>
      </c>
      <c r="T57" s="218"/>
      <c r="U57" s="7"/>
      <c r="V57" s="6"/>
      <c r="W57" s="18"/>
      <c r="X57" s="208"/>
      <c r="Y57" s="417"/>
      <c r="Z57" s="7"/>
      <c r="AA57" s="252"/>
      <c r="AB57" s="171"/>
      <c r="AC57" s="128"/>
      <c r="AD57" s="520"/>
      <c r="AE57" s="75"/>
      <c r="AF57" s="14"/>
      <c r="AG57" s="174"/>
      <c r="AH57" s="211"/>
      <c r="AI57" s="534">
        <v>72</v>
      </c>
      <c r="AJ57" s="75"/>
      <c r="AK57" s="512"/>
      <c r="AL57" s="174"/>
      <c r="AM57" s="131"/>
      <c r="AN57" s="543">
        <v>36</v>
      </c>
      <c r="AO57" s="7"/>
      <c r="AP57" s="6"/>
      <c r="AQ57" s="18"/>
      <c r="AR57" s="208"/>
      <c r="AS57" s="417"/>
      <c r="AT57" s="7"/>
      <c r="AU57" s="6"/>
      <c r="AV57" s="18"/>
      <c r="AW57" s="128"/>
      <c r="AX57" s="252"/>
      <c r="AY57" s="7"/>
      <c r="AZ57" s="6"/>
      <c r="BA57" s="18"/>
      <c r="BB57" s="208"/>
      <c r="BC57" s="121"/>
      <c r="BD57" s="7"/>
      <c r="BE57" s="6"/>
      <c r="BF57" s="18"/>
      <c r="BG57" s="287"/>
      <c r="BH57" s="38"/>
      <c r="BP57" s="142"/>
    </row>
    <row r="58" spans="1:68" ht="24.75" customHeight="1" x14ac:dyDescent="0.25">
      <c r="A58" s="432" t="s">
        <v>223</v>
      </c>
      <c r="B58" s="429" t="s">
        <v>225</v>
      </c>
      <c r="C58" s="475" t="s">
        <v>264</v>
      </c>
      <c r="D58" s="529">
        <v>36</v>
      </c>
      <c r="E58" s="486">
        <f t="shared" si="45"/>
        <v>0</v>
      </c>
      <c r="F58" s="14">
        <f t="shared" si="46"/>
        <v>36</v>
      </c>
      <c r="G58" s="17">
        <v>16</v>
      </c>
      <c r="H58" s="4">
        <f t="shared" si="34"/>
        <v>0</v>
      </c>
      <c r="I58" s="4">
        <f t="shared" si="35"/>
        <v>36</v>
      </c>
      <c r="J58" s="374">
        <f t="shared" si="5"/>
        <v>36</v>
      </c>
      <c r="K58" s="4">
        <f t="shared" si="36"/>
        <v>20</v>
      </c>
      <c r="L58" s="290">
        <v>16</v>
      </c>
      <c r="M58" s="6"/>
      <c r="N58" s="6"/>
      <c r="O58" s="4">
        <f t="shared" si="43"/>
        <v>0</v>
      </c>
      <c r="P58" s="4">
        <f t="shared" si="47"/>
        <v>0</v>
      </c>
      <c r="Q58" s="4">
        <f t="shared" si="44"/>
        <v>0</v>
      </c>
      <c r="R58" s="398">
        <v>36</v>
      </c>
      <c r="S58" s="232">
        <f>T58+Y58+AD58+AI58+AN58+AS58+AX58+BC58</f>
        <v>36</v>
      </c>
      <c r="T58" s="218"/>
      <c r="U58" s="7"/>
      <c r="V58" s="6"/>
      <c r="W58" s="18"/>
      <c r="X58" s="208"/>
      <c r="Y58" s="417"/>
      <c r="Z58" s="7"/>
      <c r="AA58" s="252"/>
      <c r="AB58" s="171"/>
      <c r="AC58" s="128"/>
      <c r="AD58" s="520"/>
      <c r="AE58" s="75"/>
      <c r="AF58" s="14"/>
      <c r="AG58" s="174"/>
      <c r="AH58" s="211"/>
      <c r="AI58" s="520"/>
      <c r="AJ58" s="75"/>
      <c r="AK58" s="521"/>
      <c r="AL58" s="174"/>
      <c r="AM58" s="131"/>
      <c r="AN58" s="522"/>
      <c r="AO58" s="7"/>
      <c r="AP58" s="6"/>
      <c r="AQ58" s="18"/>
      <c r="AR58" s="208"/>
      <c r="AS58" s="120"/>
      <c r="AT58" s="7"/>
      <c r="AU58" s="6"/>
      <c r="AV58" s="18"/>
      <c r="AW58" s="128"/>
      <c r="AX58" s="546">
        <v>36</v>
      </c>
      <c r="AY58" s="7"/>
      <c r="AZ58" s="6"/>
      <c r="BA58" s="18"/>
      <c r="BB58" s="208"/>
      <c r="BC58" s="121"/>
      <c r="BD58" s="7"/>
      <c r="BE58" s="6"/>
      <c r="BF58" s="18"/>
      <c r="BG58" s="287"/>
      <c r="BH58" s="38"/>
      <c r="BP58" s="142"/>
    </row>
    <row r="59" spans="1:68" ht="39.75" customHeight="1" x14ac:dyDescent="0.25">
      <c r="A59" s="523" t="s">
        <v>224</v>
      </c>
      <c r="B59" s="524" t="s">
        <v>305</v>
      </c>
      <c r="C59" s="549" t="s">
        <v>276</v>
      </c>
      <c r="D59" s="529">
        <f>SUM(D60,D61,D62,D63,D64,D65,D66,D67)</f>
        <v>400</v>
      </c>
      <c r="E59" s="486">
        <f>F59-D59</f>
        <v>685</v>
      </c>
      <c r="F59" s="525">
        <f>SUM(F60,F61,F62,F63,F64,F65,F66,F67)</f>
        <v>1085</v>
      </c>
      <c r="G59" s="58">
        <f t="shared" ref="G59:Q59" si="50">SUM(G60,G61,G62,G63,G64,G65,G66,G67)</f>
        <v>913</v>
      </c>
      <c r="H59" s="525">
        <f t="shared" si="50"/>
        <v>4</v>
      </c>
      <c r="I59" s="525">
        <f>SUM(I60,I61,I62,I63,I64,I65,I66,I67)</f>
        <v>1017</v>
      </c>
      <c r="J59" s="530">
        <f t="shared" si="50"/>
        <v>1017</v>
      </c>
      <c r="K59" s="525">
        <f t="shared" si="50"/>
        <v>105</v>
      </c>
      <c r="L59" s="489">
        <f>SUM(L60,L61,L62,L63,L64,L65,L66,L67)</f>
        <v>912</v>
      </c>
      <c r="M59" s="525">
        <f t="shared" si="50"/>
        <v>0</v>
      </c>
      <c r="N59" s="525">
        <f t="shared" si="50"/>
        <v>0</v>
      </c>
      <c r="O59" s="525">
        <f>SUM(O60,O61,O62,O63,O64,O65,O66,N59)</f>
        <v>34</v>
      </c>
      <c r="P59" s="525">
        <f t="shared" si="50"/>
        <v>4</v>
      </c>
      <c r="Q59" s="525">
        <f t="shared" si="50"/>
        <v>30</v>
      </c>
      <c r="R59" s="398">
        <f>SUM(R60,R61,R62,R63,R64,R65,R66,R67)</f>
        <v>400</v>
      </c>
      <c r="S59" s="235">
        <f>SUM(S60,S61,S62,S63,S64,S65,S66,S67)</f>
        <v>1017</v>
      </c>
      <c r="T59" s="528">
        <f t="shared" ref="T59:BG59" si="51">SUM(T60,T61,T62,T63,T64,T65,T66,T67)</f>
        <v>0</v>
      </c>
      <c r="U59" s="75">
        <f t="shared" si="51"/>
        <v>0</v>
      </c>
      <c r="V59" s="525">
        <f t="shared" si="51"/>
        <v>0</v>
      </c>
      <c r="W59" s="71">
        <f t="shared" si="51"/>
        <v>0</v>
      </c>
      <c r="X59" s="211">
        <f t="shared" si="51"/>
        <v>0</v>
      </c>
      <c r="Y59" s="526">
        <f t="shared" si="51"/>
        <v>0</v>
      </c>
      <c r="Z59" s="75">
        <f t="shared" si="51"/>
        <v>0</v>
      </c>
      <c r="AA59" s="527">
        <f t="shared" si="51"/>
        <v>0</v>
      </c>
      <c r="AB59" s="174">
        <f t="shared" si="51"/>
        <v>0</v>
      </c>
      <c r="AC59" s="131">
        <f t="shared" si="51"/>
        <v>0</v>
      </c>
      <c r="AD59" s="526">
        <f t="shared" si="51"/>
        <v>192</v>
      </c>
      <c r="AE59" s="75">
        <f t="shared" si="51"/>
        <v>0</v>
      </c>
      <c r="AF59" s="525">
        <f t="shared" si="51"/>
        <v>0</v>
      </c>
      <c r="AG59" s="174">
        <f t="shared" si="51"/>
        <v>12</v>
      </c>
      <c r="AH59" s="211">
        <f t="shared" si="51"/>
        <v>6</v>
      </c>
      <c r="AI59" s="526">
        <f t="shared" si="51"/>
        <v>216</v>
      </c>
      <c r="AJ59" s="75">
        <f t="shared" si="51"/>
        <v>0</v>
      </c>
      <c r="AK59" s="527">
        <f t="shared" si="51"/>
        <v>0</v>
      </c>
      <c r="AL59" s="174">
        <f t="shared" si="51"/>
        <v>6</v>
      </c>
      <c r="AM59" s="131">
        <f t="shared" si="51"/>
        <v>6</v>
      </c>
      <c r="AN59" s="528">
        <f t="shared" si="51"/>
        <v>252</v>
      </c>
      <c r="AO59" s="75">
        <f t="shared" si="51"/>
        <v>4</v>
      </c>
      <c r="AP59" s="525">
        <f t="shared" si="51"/>
        <v>0</v>
      </c>
      <c r="AQ59" s="71">
        <f t="shared" si="51"/>
        <v>10</v>
      </c>
      <c r="AR59" s="211">
        <f t="shared" si="51"/>
        <v>12</v>
      </c>
      <c r="AS59" s="526">
        <f t="shared" si="51"/>
        <v>285</v>
      </c>
      <c r="AT59" s="75">
        <f t="shared" si="51"/>
        <v>0</v>
      </c>
      <c r="AU59" s="525">
        <f t="shared" si="51"/>
        <v>0</v>
      </c>
      <c r="AV59" s="71">
        <f t="shared" si="51"/>
        <v>6</v>
      </c>
      <c r="AW59" s="131">
        <f t="shared" si="51"/>
        <v>6</v>
      </c>
      <c r="AX59" s="527">
        <f t="shared" si="51"/>
        <v>72</v>
      </c>
      <c r="AY59" s="75">
        <f t="shared" si="51"/>
        <v>0</v>
      </c>
      <c r="AZ59" s="525">
        <f t="shared" si="51"/>
        <v>0</v>
      </c>
      <c r="BA59" s="71">
        <f t="shared" si="51"/>
        <v>0</v>
      </c>
      <c r="BB59" s="211">
        <f t="shared" si="51"/>
        <v>0</v>
      </c>
      <c r="BC59" s="526">
        <f t="shared" si="51"/>
        <v>0</v>
      </c>
      <c r="BD59" s="75">
        <f t="shared" si="51"/>
        <v>0</v>
      </c>
      <c r="BE59" s="525">
        <f t="shared" si="51"/>
        <v>0</v>
      </c>
      <c r="BF59" s="71">
        <f t="shared" si="51"/>
        <v>0</v>
      </c>
      <c r="BG59" s="288">
        <f t="shared" si="51"/>
        <v>0</v>
      </c>
      <c r="BH59" s="38"/>
      <c r="BP59" s="142"/>
    </row>
    <row r="60" spans="1:68" ht="28.5" customHeight="1" x14ac:dyDescent="0.25">
      <c r="A60" s="550" t="s">
        <v>226</v>
      </c>
      <c r="B60" s="551" t="s">
        <v>234</v>
      </c>
      <c r="C60" s="552" t="s">
        <v>270</v>
      </c>
      <c r="D60" s="568">
        <v>86</v>
      </c>
      <c r="E60" s="486">
        <f t="shared" si="45"/>
        <v>143</v>
      </c>
      <c r="F60" s="559">
        <f t="shared" si="46"/>
        <v>229</v>
      </c>
      <c r="G60" s="17">
        <v>190</v>
      </c>
      <c r="H60" s="560">
        <f t="shared" si="34"/>
        <v>2</v>
      </c>
      <c r="I60" s="560">
        <f t="shared" si="35"/>
        <v>216</v>
      </c>
      <c r="J60" s="374">
        <f t="shared" si="5"/>
        <v>216</v>
      </c>
      <c r="K60" s="560">
        <f t="shared" si="36"/>
        <v>16</v>
      </c>
      <c r="L60" s="290">
        <v>200</v>
      </c>
      <c r="M60" s="560"/>
      <c r="N60" s="560"/>
      <c r="O60" s="559">
        <f t="shared" si="43"/>
        <v>5</v>
      </c>
      <c r="P60" s="559">
        <f t="shared" si="47"/>
        <v>2</v>
      </c>
      <c r="Q60" s="559">
        <f t="shared" si="44"/>
        <v>6</v>
      </c>
      <c r="R60" s="398">
        <v>86</v>
      </c>
      <c r="S60" s="235">
        <f>T60+Y60+AD60+AI60+AN60+AS60+AX60+BC60</f>
        <v>216</v>
      </c>
      <c r="T60" s="561"/>
      <c r="U60" s="7"/>
      <c r="V60" s="560"/>
      <c r="W60" s="18"/>
      <c r="X60" s="208"/>
      <c r="Y60" s="562"/>
      <c r="Z60" s="7"/>
      <c r="AA60" s="563"/>
      <c r="AB60" s="171"/>
      <c r="AC60" s="128"/>
      <c r="AD60" s="538">
        <v>32</v>
      </c>
      <c r="AE60" s="75"/>
      <c r="AF60" s="559"/>
      <c r="AG60" s="174"/>
      <c r="AH60" s="211"/>
      <c r="AI60" s="538">
        <v>36</v>
      </c>
      <c r="AJ60" s="75"/>
      <c r="AK60" s="81"/>
      <c r="AL60" s="174"/>
      <c r="AM60" s="131"/>
      <c r="AN60" s="542">
        <v>48</v>
      </c>
      <c r="AO60" s="7">
        <v>2</v>
      </c>
      <c r="AP60" s="560"/>
      <c r="AQ60" s="71">
        <v>5</v>
      </c>
      <c r="AR60" s="211">
        <v>6</v>
      </c>
      <c r="AS60" s="83">
        <v>76</v>
      </c>
      <c r="AT60" s="7"/>
      <c r="AU60" s="560"/>
      <c r="AV60" s="71"/>
      <c r="AW60" s="131"/>
      <c r="AX60" s="546">
        <v>24</v>
      </c>
      <c r="AY60" s="7"/>
      <c r="AZ60" s="560"/>
      <c r="BA60" s="18"/>
      <c r="BB60" s="208"/>
      <c r="BC60" s="562"/>
      <c r="BD60" s="7"/>
      <c r="BE60" s="560"/>
      <c r="BF60" s="18"/>
      <c r="BG60" s="287"/>
      <c r="BH60" s="38"/>
      <c r="BP60" s="142"/>
    </row>
    <row r="61" spans="1:68" ht="28.5" customHeight="1" x14ac:dyDescent="0.25">
      <c r="A61" s="550" t="s">
        <v>227</v>
      </c>
      <c r="B61" s="551" t="s">
        <v>235</v>
      </c>
      <c r="C61" s="552" t="s">
        <v>271</v>
      </c>
      <c r="D61" s="568">
        <v>89</v>
      </c>
      <c r="E61" s="486">
        <f t="shared" si="45"/>
        <v>155</v>
      </c>
      <c r="F61" s="559">
        <f t="shared" si="46"/>
        <v>244</v>
      </c>
      <c r="G61" s="17">
        <v>201</v>
      </c>
      <c r="H61" s="560">
        <f t="shared" si="34"/>
        <v>2</v>
      </c>
      <c r="I61" s="560">
        <f t="shared" si="35"/>
        <v>216</v>
      </c>
      <c r="J61" s="374">
        <f t="shared" si="5"/>
        <v>216</v>
      </c>
      <c r="K61" s="560">
        <f t="shared" si="36"/>
        <v>15</v>
      </c>
      <c r="L61" s="290">
        <v>201</v>
      </c>
      <c r="M61" s="560"/>
      <c r="N61" s="560"/>
      <c r="O61" s="559">
        <f t="shared" si="43"/>
        <v>14</v>
      </c>
      <c r="P61" s="559">
        <f t="shared" si="47"/>
        <v>2</v>
      </c>
      <c r="Q61" s="559">
        <f t="shared" si="44"/>
        <v>12</v>
      </c>
      <c r="R61" s="398">
        <v>89</v>
      </c>
      <c r="S61" s="235">
        <f>T61+Y61+AD61+AI61+AN61+AS61+AX61+BC61</f>
        <v>216</v>
      </c>
      <c r="T61" s="561"/>
      <c r="U61" s="7"/>
      <c r="V61" s="560"/>
      <c r="W61" s="18"/>
      <c r="X61" s="208"/>
      <c r="Y61" s="562"/>
      <c r="Z61" s="7"/>
      <c r="AA61" s="563"/>
      <c r="AB61" s="171"/>
      <c r="AC61" s="128"/>
      <c r="AD61" s="537">
        <v>32</v>
      </c>
      <c r="AE61" s="75"/>
      <c r="AF61" s="559"/>
      <c r="AG61" s="174">
        <v>6</v>
      </c>
      <c r="AH61" s="211">
        <v>3</v>
      </c>
      <c r="AI61" s="83">
        <v>36</v>
      </c>
      <c r="AJ61" s="75"/>
      <c r="AK61" s="81"/>
      <c r="AL61" s="174"/>
      <c r="AM61" s="131"/>
      <c r="AN61" s="542">
        <v>48</v>
      </c>
      <c r="AO61" s="7">
        <v>2</v>
      </c>
      <c r="AP61" s="560"/>
      <c r="AQ61" s="71">
        <v>5</v>
      </c>
      <c r="AR61" s="211">
        <v>6</v>
      </c>
      <c r="AS61" s="565">
        <v>76</v>
      </c>
      <c r="AT61" s="7"/>
      <c r="AU61" s="560"/>
      <c r="AV61" s="71">
        <v>3</v>
      </c>
      <c r="AW61" s="131">
        <v>3</v>
      </c>
      <c r="AX61" s="546">
        <v>24</v>
      </c>
      <c r="AY61" s="7"/>
      <c r="AZ61" s="560"/>
      <c r="BA61" s="18"/>
      <c r="BB61" s="208"/>
      <c r="BC61" s="562"/>
      <c r="BD61" s="7"/>
      <c r="BE61" s="560"/>
      <c r="BF61" s="18"/>
      <c r="BG61" s="287"/>
      <c r="BH61" s="38"/>
      <c r="BP61" s="142"/>
    </row>
    <row r="62" spans="1:68" ht="28.5" customHeight="1" x14ac:dyDescent="0.25">
      <c r="A62" s="550" t="s">
        <v>228</v>
      </c>
      <c r="B62" s="551" t="s">
        <v>236</v>
      </c>
      <c r="C62" s="552" t="s">
        <v>277</v>
      </c>
      <c r="D62" s="568">
        <v>59</v>
      </c>
      <c r="E62" s="486">
        <f t="shared" si="45"/>
        <v>18</v>
      </c>
      <c r="F62" s="559">
        <f t="shared" si="46"/>
        <v>77</v>
      </c>
      <c r="G62" s="17">
        <v>63</v>
      </c>
      <c r="H62" s="560">
        <f t="shared" si="34"/>
        <v>0</v>
      </c>
      <c r="I62" s="560">
        <f t="shared" si="35"/>
        <v>68</v>
      </c>
      <c r="J62" s="374">
        <f t="shared" si="5"/>
        <v>68</v>
      </c>
      <c r="K62" s="560">
        <f t="shared" si="36"/>
        <v>5</v>
      </c>
      <c r="L62" s="290">
        <v>63</v>
      </c>
      <c r="M62" s="560"/>
      <c r="N62" s="560"/>
      <c r="O62" s="559">
        <f t="shared" si="43"/>
        <v>6</v>
      </c>
      <c r="P62" s="560">
        <f t="shared" si="47"/>
        <v>0</v>
      </c>
      <c r="Q62" s="559">
        <f t="shared" si="44"/>
        <v>3</v>
      </c>
      <c r="R62" s="398">
        <v>59</v>
      </c>
      <c r="S62" s="235">
        <f t="shared" ref="S62:S69" si="52">T62+Y62+AD62+AI62+AN62+AS62+AX62+BC62</f>
        <v>68</v>
      </c>
      <c r="T62" s="561"/>
      <c r="U62" s="7"/>
      <c r="V62" s="560"/>
      <c r="W62" s="18"/>
      <c r="X62" s="208"/>
      <c r="Y62" s="562"/>
      <c r="Z62" s="7"/>
      <c r="AA62" s="563"/>
      <c r="AB62" s="171"/>
      <c r="AC62" s="128"/>
      <c r="AD62" s="537">
        <v>32</v>
      </c>
      <c r="AE62" s="75"/>
      <c r="AF62" s="559"/>
      <c r="AG62" s="174">
        <v>6</v>
      </c>
      <c r="AH62" s="211">
        <v>3</v>
      </c>
      <c r="AI62" s="538">
        <v>36</v>
      </c>
      <c r="AJ62" s="75"/>
      <c r="AK62" s="81"/>
      <c r="AL62" s="174"/>
      <c r="AM62" s="131"/>
      <c r="AN62" s="223"/>
      <c r="AO62" s="7"/>
      <c r="AP62" s="560"/>
      <c r="AQ62" s="18"/>
      <c r="AR62" s="208"/>
      <c r="AS62" s="83"/>
      <c r="AT62" s="7"/>
      <c r="AU62" s="560"/>
      <c r="AV62" s="18"/>
      <c r="AW62" s="128"/>
      <c r="AX62" s="563"/>
      <c r="AY62" s="7"/>
      <c r="AZ62" s="560"/>
      <c r="BA62" s="18"/>
      <c r="BB62" s="208"/>
      <c r="BC62" s="562"/>
      <c r="BD62" s="7"/>
      <c r="BE62" s="560"/>
      <c r="BF62" s="18"/>
      <c r="BG62" s="287"/>
      <c r="BH62" s="38"/>
      <c r="BP62" s="142"/>
    </row>
    <row r="63" spans="1:68" ht="28.5" customHeight="1" x14ac:dyDescent="0.25">
      <c r="A63" s="550" t="s">
        <v>229</v>
      </c>
      <c r="B63" s="551" t="s">
        <v>237</v>
      </c>
      <c r="C63" s="552" t="s">
        <v>272</v>
      </c>
      <c r="D63" s="568">
        <v>94</v>
      </c>
      <c r="E63" s="486">
        <f t="shared" si="45"/>
        <v>115</v>
      </c>
      <c r="F63" s="559">
        <f t="shared" si="46"/>
        <v>209</v>
      </c>
      <c r="G63" s="17">
        <v>190</v>
      </c>
      <c r="H63" s="560">
        <f t="shared" si="34"/>
        <v>0</v>
      </c>
      <c r="I63" s="560">
        <f t="shared" si="35"/>
        <v>197</v>
      </c>
      <c r="J63" s="374">
        <f t="shared" si="5"/>
        <v>197</v>
      </c>
      <c r="K63" s="560">
        <f t="shared" si="36"/>
        <v>12</v>
      </c>
      <c r="L63" s="290">
        <v>185</v>
      </c>
      <c r="M63" s="560"/>
      <c r="N63" s="560"/>
      <c r="O63" s="559">
        <f t="shared" si="43"/>
        <v>6</v>
      </c>
      <c r="P63" s="560">
        <f t="shared" si="47"/>
        <v>0</v>
      </c>
      <c r="Q63" s="559">
        <f t="shared" si="44"/>
        <v>6</v>
      </c>
      <c r="R63" s="398">
        <v>94</v>
      </c>
      <c r="S63" s="235">
        <f t="shared" si="52"/>
        <v>197</v>
      </c>
      <c r="T63" s="561"/>
      <c r="U63" s="7"/>
      <c r="V63" s="560"/>
      <c r="W63" s="18"/>
      <c r="X63" s="208"/>
      <c r="Y63" s="562"/>
      <c r="Z63" s="7"/>
      <c r="AA63" s="563"/>
      <c r="AB63" s="171"/>
      <c r="AC63" s="128"/>
      <c r="AD63" s="83">
        <v>32</v>
      </c>
      <c r="AE63" s="75"/>
      <c r="AF63" s="559"/>
      <c r="AG63" s="174"/>
      <c r="AH63" s="211"/>
      <c r="AI63" s="537">
        <v>36</v>
      </c>
      <c r="AJ63" s="75"/>
      <c r="AK63" s="81"/>
      <c r="AL63" s="174">
        <v>3</v>
      </c>
      <c r="AM63" s="131">
        <v>3</v>
      </c>
      <c r="AN63" s="223">
        <v>48</v>
      </c>
      <c r="AO63" s="7"/>
      <c r="AP63" s="560"/>
      <c r="AQ63" s="18"/>
      <c r="AR63" s="208"/>
      <c r="AS63" s="566">
        <v>57</v>
      </c>
      <c r="AT63" s="7"/>
      <c r="AU63" s="560"/>
      <c r="AV63" s="71">
        <v>3</v>
      </c>
      <c r="AW63" s="131">
        <v>3</v>
      </c>
      <c r="AX63" s="546">
        <v>24</v>
      </c>
      <c r="AY63" s="7"/>
      <c r="AZ63" s="560"/>
      <c r="BA63" s="18"/>
      <c r="BB63" s="208"/>
      <c r="BC63" s="562"/>
      <c r="BD63" s="7"/>
      <c r="BE63" s="560"/>
      <c r="BF63" s="18"/>
      <c r="BG63" s="287"/>
      <c r="BH63" s="38"/>
      <c r="BP63" s="142"/>
    </row>
    <row r="64" spans="1:68" ht="28.5" customHeight="1" x14ac:dyDescent="0.25">
      <c r="A64" s="550" t="s">
        <v>230</v>
      </c>
      <c r="B64" s="551" t="s">
        <v>238</v>
      </c>
      <c r="C64" s="552" t="s">
        <v>284</v>
      </c>
      <c r="D64" s="568">
        <v>72</v>
      </c>
      <c r="E64" s="486">
        <f t="shared" si="45"/>
        <v>26</v>
      </c>
      <c r="F64" s="559">
        <f t="shared" si="46"/>
        <v>98</v>
      </c>
      <c r="G64" s="17">
        <v>83</v>
      </c>
      <c r="H64" s="560">
        <f t="shared" si="34"/>
        <v>0</v>
      </c>
      <c r="I64" s="560">
        <f t="shared" si="35"/>
        <v>92</v>
      </c>
      <c r="J64" s="374">
        <f t="shared" si="5"/>
        <v>92</v>
      </c>
      <c r="K64" s="560">
        <f t="shared" si="36"/>
        <v>9</v>
      </c>
      <c r="L64" s="290">
        <v>83</v>
      </c>
      <c r="M64" s="560"/>
      <c r="N64" s="560"/>
      <c r="O64" s="559">
        <f t="shared" si="43"/>
        <v>3</v>
      </c>
      <c r="P64" s="560">
        <f t="shared" si="47"/>
        <v>0</v>
      </c>
      <c r="Q64" s="559">
        <f t="shared" si="44"/>
        <v>3</v>
      </c>
      <c r="R64" s="398">
        <v>72</v>
      </c>
      <c r="S64" s="232">
        <f t="shared" si="52"/>
        <v>92</v>
      </c>
      <c r="T64" s="561"/>
      <c r="U64" s="7"/>
      <c r="V64" s="560"/>
      <c r="W64" s="18"/>
      <c r="X64" s="208"/>
      <c r="Y64" s="562"/>
      <c r="Z64" s="7"/>
      <c r="AA64" s="563"/>
      <c r="AB64" s="171"/>
      <c r="AC64" s="128"/>
      <c r="AD64" s="83">
        <v>32</v>
      </c>
      <c r="AE64" s="75"/>
      <c r="AF64" s="559"/>
      <c r="AG64" s="174"/>
      <c r="AH64" s="211"/>
      <c r="AI64" s="537">
        <v>36</v>
      </c>
      <c r="AJ64" s="75"/>
      <c r="AK64" s="81"/>
      <c r="AL64" s="174">
        <v>3</v>
      </c>
      <c r="AM64" s="131">
        <v>3</v>
      </c>
      <c r="AN64" s="543">
        <v>24</v>
      </c>
      <c r="AO64" s="7"/>
      <c r="AP64" s="560"/>
      <c r="AQ64" s="18"/>
      <c r="AR64" s="208"/>
      <c r="AS64" s="83"/>
      <c r="AT64" s="7"/>
      <c r="AU64" s="560"/>
      <c r="AV64" s="18"/>
      <c r="AW64" s="128"/>
      <c r="AX64" s="563"/>
      <c r="AY64" s="7"/>
      <c r="AZ64" s="560"/>
      <c r="BA64" s="18"/>
      <c r="BB64" s="208"/>
      <c r="BC64" s="562"/>
      <c r="BD64" s="7"/>
      <c r="BE64" s="560"/>
      <c r="BF64" s="18"/>
      <c r="BG64" s="287"/>
      <c r="BH64" s="38"/>
      <c r="BP64" s="142"/>
    </row>
    <row r="65" spans="1:68" ht="28.5" customHeight="1" x14ac:dyDescent="0.25">
      <c r="A65" s="550" t="s">
        <v>231</v>
      </c>
      <c r="B65" s="551" t="s">
        <v>239</v>
      </c>
      <c r="C65" s="553" t="s">
        <v>263</v>
      </c>
      <c r="D65" s="568">
        <v>0</v>
      </c>
      <c r="E65" s="486">
        <f t="shared" si="45"/>
        <v>74</v>
      </c>
      <c r="F65" s="559">
        <f t="shared" si="46"/>
        <v>74</v>
      </c>
      <c r="G65" s="17">
        <v>53</v>
      </c>
      <c r="H65" s="560">
        <f t="shared" si="34"/>
        <v>0</v>
      </c>
      <c r="I65" s="560">
        <f t="shared" si="35"/>
        <v>74</v>
      </c>
      <c r="J65" s="374">
        <f t="shared" si="5"/>
        <v>74</v>
      </c>
      <c r="K65" s="560">
        <f t="shared" si="36"/>
        <v>26</v>
      </c>
      <c r="L65" s="290">
        <v>48</v>
      </c>
      <c r="M65" s="560"/>
      <c r="N65" s="560"/>
      <c r="O65" s="560">
        <f t="shared" si="43"/>
        <v>0</v>
      </c>
      <c r="P65" s="560">
        <f t="shared" si="47"/>
        <v>0</v>
      </c>
      <c r="Q65" s="560">
        <f t="shared" si="44"/>
        <v>0</v>
      </c>
      <c r="R65" s="398">
        <v>0</v>
      </c>
      <c r="S65" s="232">
        <f t="shared" si="52"/>
        <v>74</v>
      </c>
      <c r="T65" s="561"/>
      <c r="U65" s="7"/>
      <c r="V65" s="560"/>
      <c r="W65" s="18"/>
      <c r="X65" s="208"/>
      <c r="Y65" s="562"/>
      <c r="Z65" s="7"/>
      <c r="AA65" s="563"/>
      <c r="AB65" s="171"/>
      <c r="AC65" s="128"/>
      <c r="AD65" s="83"/>
      <c r="AE65" s="75"/>
      <c r="AF65" s="559"/>
      <c r="AG65" s="174"/>
      <c r="AH65" s="211"/>
      <c r="AI65" s="83"/>
      <c r="AJ65" s="75"/>
      <c r="AK65" s="81"/>
      <c r="AL65" s="174"/>
      <c r="AM65" s="131"/>
      <c r="AN65" s="223">
        <v>36</v>
      </c>
      <c r="AO65" s="7"/>
      <c r="AP65" s="560"/>
      <c r="AQ65" s="18"/>
      <c r="AR65" s="208"/>
      <c r="AS65" s="538">
        <v>38</v>
      </c>
      <c r="AT65" s="7"/>
      <c r="AU65" s="560"/>
      <c r="AV65" s="18"/>
      <c r="AW65" s="128"/>
      <c r="AX65" s="563"/>
      <c r="AY65" s="7"/>
      <c r="AZ65" s="560"/>
      <c r="BA65" s="18"/>
      <c r="BB65" s="208"/>
      <c r="BC65" s="562"/>
      <c r="BD65" s="7"/>
      <c r="BE65" s="560"/>
      <c r="BF65" s="18"/>
      <c r="BG65" s="287"/>
      <c r="BH65" s="38"/>
      <c r="BP65" s="142"/>
    </row>
    <row r="66" spans="1:68" ht="37.5" customHeight="1" x14ac:dyDescent="0.25">
      <c r="A66" s="550" t="s">
        <v>232</v>
      </c>
      <c r="B66" s="551" t="s">
        <v>240</v>
      </c>
      <c r="C66" s="553" t="s">
        <v>263</v>
      </c>
      <c r="D66" s="568">
        <v>0</v>
      </c>
      <c r="E66" s="486">
        <f t="shared" si="45"/>
        <v>86</v>
      </c>
      <c r="F66" s="559">
        <f t="shared" si="46"/>
        <v>86</v>
      </c>
      <c r="G66" s="17">
        <v>78</v>
      </c>
      <c r="H66" s="560">
        <f t="shared" si="34"/>
        <v>0</v>
      </c>
      <c r="I66" s="560">
        <f t="shared" si="35"/>
        <v>86</v>
      </c>
      <c r="J66" s="374">
        <f t="shared" si="5"/>
        <v>86</v>
      </c>
      <c r="K66" s="560">
        <f t="shared" si="36"/>
        <v>8</v>
      </c>
      <c r="L66" s="290">
        <v>78</v>
      </c>
      <c r="M66" s="560"/>
      <c r="N66" s="560"/>
      <c r="O66" s="560">
        <f t="shared" si="43"/>
        <v>0</v>
      </c>
      <c r="P66" s="560">
        <f t="shared" si="47"/>
        <v>0</v>
      </c>
      <c r="Q66" s="560">
        <f t="shared" si="44"/>
        <v>0</v>
      </c>
      <c r="R66" s="398">
        <v>0</v>
      </c>
      <c r="S66" s="232">
        <f t="shared" si="52"/>
        <v>86</v>
      </c>
      <c r="T66" s="561"/>
      <c r="U66" s="7"/>
      <c r="V66" s="560"/>
      <c r="W66" s="18"/>
      <c r="X66" s="208"/>
      <c r="Y66" s="562"/>
      <c r="Z66" s="7"/>
      <c r="AA66" s="563"/>
      <c r="AB66" s="171"/>
      <c r="AC66" s="128"/>
      <c r="AD66" s="83"/>
      <c r="AE66" s="75"/>
      <c r="AF66" s="559"/>
      <c r="AG66" s="174"/>
      <c r="AH66" s="211"/>
      <c r="AI66" s="83"/>
      <c r="AJ66" s="75"/>
      <c r="AK66" s="81"/>
      <c r="AL66" s="174"/>
      <c r="AM66" s="131"/>
      <c r="AN66" s="223">
        <v>48</v>
      </c>
      <c r="AO66" s="7"/>
      <c r="AP66" s="560"/>
      <c r="AQ66" s="18"/>
      <c r="AR66" s="208"/>
      <c r="AS66" s="538">
        <v>38</v>
      </c>
      <c r="AT66" s="7"/>
      <c r="AU66" s="560"/>
      <c r="AV66" s="18"/>
      <c r="AW66" s="128"/>
      <c r="AX66" s="563"/>
      <c r="AY66" s="7"/>
      <c r="AZ66" s="560"/>
      <c r="BA66" s="18"/>
      <c r="BB66" s="208"/>
      <c r="BC66" s="562"/>
      <c r="BD66" s="7"/>
      <c r="BE66" s="560"/>
      <c r="BF66" s="18"/>
      <c r="BG66" s="287"/>
      <c r="BH66" s="38"/>
      <c r="BP66" s="142"/>
    </row>
    <row r="67" spans="1:68" ht="33" customHeight="1" x14ac:dyDescent="0.25">
      <c r="A67" s="550" t="s">
        <v>233</v>
      </c>
      <c r="B67" s="551" t="s">
        <v>241</v>
      </c>
      <c r="C67" s="552" t="s">
        <v>99</v>
      </c>
      <c r="D67" s="568">
        <v>0</v>
      </c>
      <c r="E67" s="486">
        <f t="shared" si="45"/>
        <v>68</v>
      </c>
      <c r="F67" s="559">
        <f>H67+I67+N67+O67+Q67</f>
        <v>68</v>
      </c>
      <c r="G67" s="17">
        <v>55</v>
      </c>
      <c r="H67" s="560">
        <f t="shared" si="34"/>
        <v>0</v>
      </c>
      <c r="I67" s="560">
        <f t="shared" si="35"/>
        <v>68</v>
      </c>
      <c r="J67" s="374">
        <f t="shared" si="5"/>
        <v>68</v>
      </c>
      <c r="K67" s="560">
        <f t="shared" si="36"/>
        <v>14</v>
      </c>
      <c r="L67" s="290">
        <v>54</v>
      </c>
      <c r="M67" s="560"/>
      <c r="N67" s="560"/>
      <c r="O67" s="560">
        <f t="shared" si="43"/>
        <v>0</v>
      </c>
      <c r="P67" s="560">
        <f t="shared" si="47"/>
        <v>0</v>
      </c>
      <c r="Q67" s="560">
        <f t="shared" si="44"/>
        <v>0</v>
      </c>
      <c r="R67" s="398">
        <v>0</v>
      </c>
      <c r="S67" s="232">
        <f t="shared" si="52"/>
        <v>68</v>
      </c>
      <c r="T67" s="561"/>
      <c r="U67" s="7"/>
      <c r="V67" s="560"/>
      <c r="W67" s="18"/>
      <c r="X67" s="208"/>
      <c r="Y67" s="562"/>
      <c r="Z67" s="7"/>
      <c r="AA67" s="563"/>
      <c r="AB67" s="171"/>
      <c r="AC67" s="128"/>
      <c r="AD67" s="83">
        <v>32</v>
      </c>
      <c r="AE67" s="75"/>
      <c r="AF67" s="559"/>
      <c r="AG67" s="174"/>
      <c r="AH67" s="211"/>
      <c r="AI67" s="538">
        <v>36</v>
      </c>
      <c r="AJ67" s="75"/>
      <c r="AK67" s="81"/>
      <c r="AL67" s="174"/>
      <c r="AM67" s="131"/>
      <c r="AN67" s="223"/>
      <c r="AO67" s="7"/>
      <c r="AP67" s="560"/>
      <c r="AQ67" s="18"/>
      <c r="AR67" s="208"/>
      <c r="AS67" s="562"/>
      <c r="AT67" s="7"/>
      <c r="AU67" s="560"/>
      <c r="AV67" s="18"/>
      <c r="AW67" s="128"/>
      <c r="AX67" s="563"/>
      <c r="AY67" s="7"/>
      <c r="AZ67" s="560"/>
      <c r="BA67" s="18"/>
      <c r="BB67" s="208"/>
      <c r="BC67" s="562"/>
      <c r="BD67" s="7"/>
      <c r="BE67" s="560"/>
      <c r="BF67" s="18"/>
      <c r="BG67" s="287"/>
      <c r="BH67" s="38"/>
      <c r="BP67" s="142"/>
    </row>
    <row r="68" spans="1:68" ht="33.75" customHeight="1" x14ac:dyDescent="0.25">
      <c r="A68" s="547" t="s">
        <v>242</v>
      </c>
      <c r="B68" s="429" t="s">
        <v>243</v>
      </c>
      <c r="C68" s="548" t="s">
        <v>285</v>
      </c>
      <c r="D68" s="484">
        <v>0</v>
      </c>
      <c r="E68" s="486">
        <f t="shared" si="45"/>
        <v>111</v>
      </c>
      <c r="F68" s="14">
        <f t="shared" ref="F68:F69" si="53">H68+I68+N68+O68+Q68</f>
        <v>111</v>
      </c>
      <c r="G68" s="17">
        <v>66</v>
      </c>
      <c r="H68" s="4">
        <f t="shared" si="34"/>
        <v>0</v>
      </c>
      <c r="I68" s="4">
        <f t="shared" si="35"/>
        <v>111</v>
      </c>
      <c r="J68" s="374">
        <f t="shared" si="5"/>
        <v>111</v>
      </c>
      <c r="K68" s="4">
        <f t="shared" si="36"/>
        <v>45</v>
      </c>
      <c r="L68" s="290">
        <v>66</v>
      </c>
      <c r="M68" s="6"/>
      <c r="N68" s="6"/>
      <c r="O68" s="4">
        <f t="shared" si="43"/>
        <v>0</v>
      </c>
      <c r="P68" s="376">
        <f t="shared" si="47"/>
        <v>0</v>
      </c>
      <c r="Q68" s="4">
        <f t="shared" si="44"/>
        <v>0</v>
      </c>
      <c r="R68" s="398">
        <v>0</v>
      </c>
      <c r="S68" s="232">
        <f t="shared" si="52"/>
        <v>111</v>
      </c>
      <c r="T68" s="218"/>
      <c r="U68" s="7"/>
      <c r="V68" s="6"/>
      <c r="W68" s="18"/>
      <c r="X68" s="208"/>
      <c r="Y68" s="417"/>
      <c r="Z68" s="7"/>
      <c r="AA68" s="252"/>
      <c r="AB68" s="171"/>
      <c r="AC68" s="128"/>
      <c r="AD68" s="520"/>
      <c r="AE68" s="75"/>
      <c r="AF68" s="14"/>
      <c r="AG68" s="174"/>
      <c r="AH68" s="211"/>
      <c r="AI68" s="428"/>
      <c r="AJ68" s="75"/>
      <c r="AK68" s="521"/>
      <c r="AL68" s="174"/>
      <c r="AM68" s="131"/>
      <c r="AN68" s="522">
        <v>25</v>
      </c>
      <c r="AO68" s="7"/>
      <c r="AP68" s="6"/>
      <c r="AQ68" s="18"/>
      <c r="AR68" s="208"/>
      <c r="AS68" s="123">
        <v>38</v>
      </c>
      <c r="AT68" s="7"/>
      <c r="AU68" s="6"/>
      <c r="AV68" s="18"/>
      <c r="AW68" s="128"/>
      <c r="AX68" s="546">
        <v>48</v>
      </c>
      <c r="AY68" s="7"/>
      <c r="AZ68" s="6"/>
      <c r="BA68" s="18"/>
      <c r="BB68" s="208"/>
      <c r="BC68" s="121"/>
      <c r="BD68" s="7"/>
      <c r="BE68" s="6"/>
      <c r="BF68" s="18"/>
      <c r="BG68" s="287"/>
      <c r="BH68" s="38"/>
      <c r="BP68" s="142"/>
    </row>
    <row r="69" spans="1:68" ht="34.5" customHeight="1" x14ac:dyDescent="0.25">
      <c r="A69" s="547" t="s">
        <v>254</v>
      </c>
      <c r="B69" s="429" t="s">
        <v>255</v>
      </c>
      <c r="C69" s="474" t="s">
        <v>260</v>
      </c>
      <c r="D69" s="484">
        <v>0</v>
      </c>
      <c r="E69" s="486">
        <f>F69-D69</f>
        <v>36</v>
      </c>
      <c r="F69" s="14">
        <f t="shared" si="53"/>
        <v>36</v>
      </c>
      <c r="G69" s="17">
        <v>18</v>
      </c>
      <c r="H69" s="4">
        <f t="shared" si="34"/>
        <v>0</v>
      </c>
      <c r="I69" s="4">
        <f t="shared" si="35"/>
        <v>36</v>
      </c>
      <c r="J69" s="374">
        <f t="shared" si="5"/>
        <v>36</v>
      </c>
      <c r="K69" s="4">
        <f t="shared" si="36"/>
        <v>18</v>
      </c>
      <c r="L69" s="290">
        <v>18</v>
      </c>
      <c r="M69" s="6"/>
      <c r="N69" s="6"/>
      <c r="O69" s="4">
        <f t="shared" si="43"/>
        <v>0</v>
      </c>
      <c r="P69" s="376">
        <f t="shared" si="47"/>
        <v>0</v>
      </c>
      <c r="Q69" s="4">
        <f t="shared" si="44"/>
        <v>0</v>
      </c>
      <c r="R69" s="398">
        <v>0</v>
      </c>
      <c r="S69" s="232">
        <f t="shared" si="52"/>
        <v>36</v>
      </c>
      <c r="T69" s="218"/>
      <c r="U69" s="7"/>
      <c r="V69" s="6"/>
      <c r="W69" s="18"/>
      <c r="X69" s="208"/>
      <c r="Y69" s="417"/>
      <c r="Z69" s="7"/>
      <c r="AA69" s="252"/>
      <c r="AB69" s="171"/>
      <c r="AC69" s="128"/>
      <c r="AD69" s="531"/>
      <c r="AE69" s="75"/>
      <c r="AF69" s="14"/>
      <c r="AG69" s="174"/>
      <c r="AH69" s="211"/>
      <c r="AI69" s="428"/>
      <c r="AJ69" s="75"/>
      <c r="AK69" s="532"/>
      <c r="AL69" s="174"/>
      <c r="AM69" s="131"/>
      <c r="AN69" s="533"/>
      <c r="AO69" s="7"/>
      <c r="AP69" s="6"/>
      <c r="AQ69" s="18"/>
      <c r="AR69" s="208"/>
      <c r="AS69" s="120"/>
      <c r="AT69" s="7"/>
      <c r="AU69" s="6"/>
      <c r="AV69" s="18"/>
      <c r="AW69" s="128"/>
      <c r="AX69" s="252"/>
      <c r="AY69" s="7"/>
      <c r="AZ69" s="6"/>
      <c r="BA69" s="18"/>
      <c r="BB69" s="208"/>
      <c r="BC69" s="539">
        <v>36</v>
      </c>
      <c r="BD69" s="7"/>
      <c r="BE69" s="6"/>
      <c r="BF69" s="18"/>
      <c r="BG69" s="287"/>
      <c r="BH69" s="38"/>
      <c r="BP69" s="142"/>
    </row>
    <row r="70" spans="1:68" s="102" customFormat="1" ht="24.75" customHeight="1" x14ac:dyDescent="0.25">
      <c r="A70" s="431" t="s">
        <v>25</v>
      </c>
      <c r="B70" s="430" t="s">
        <v>133</v>
      </c>
      <c r="C70" s="475"/>
      <c r="D70" s="483"/>
      <c r="E70" s="486">
        <f t="shared" si="45"/>
        <v>0</v>
      </c>
      <c r="F70" s="492"/>
      <c r="G70" s="376"/>
      <c r="H70" s="4">
        <f t="shared" si="34"/>
        <v>0</v>
      </c>
      <c r="I70" s="4">
        <f t="shared" si="35"/>
        <v>0</v>
      </c>
      <c r="J70" s="374">
        <f t="shared" si="5"/>
        <v>0</v>
      </c>
      <c r="K70" s="4">
        <f t="shared" si="36"/>
        <v>0</v>
      </c>
      <c r="L70" s="6"/>
      <c r="M70" s="6"/>
      <c r="N70" s="6"/>
      <c r="O70" s="489">
        <f>SUM(O47:O58)+O59</f>
        <v>60</v>
      </c>
      <c r="P70" s="341">
        <f>SUM(P47:P58)+P59</f>
        <v>6</v>
      </c>
      <c r="Q70" s="489">
        <f>SUM(Q47:Q58)+Q59</f>
        <v>48</v>
      </c>
      <c r="R70" s="398"/>
      <c r="S70" s="232"/>
      <c r="T70" s="220"/>
      <c r="U70" s="7"/>
      <c r="V70" s="6"/>
      <c r="W70" s="18"/>
      <c r="X70" s="208"/>
      <c r="Y70" s="121"/>
      <c r="Z70" s="7"/>
      <c r="AA70" s="252"/>
      <c r="AB70" s="171"/>
      <c r="AC70" s="128"/>
      <c r="AD70" s="428"/>
      <c r="AE70" s="75"/>
      <c r="AF70" s="14"/>
      <c r="AG70" s="174"/>
      <c r="AH70" s="211"/>
      <c r="AI70" s="428"/>
      <c r="AJ70" s="75"/>
      <c r="AK70" s="512"/>
      <c r="AL70" s="174"/>
      <c r="AM70" s="131"/>
      <c r="AN70" s="240"/>
      <c r="AO70" s="7"/>
      <c r="AP70" s="6"/>
      <c r="AQ70" s="18"/>
      <c r="AR70" s="208"/>
      <c r="AS70" s="120"/>
      <c r="AT70" s="7"/>
      <c r="AU70" s="6"/>
      <c r="AV70" s="18"/>
      <c r="AW70" s="128"/>
      <c r="AX70" s="252"/>
      <c r="AY70" s="7"/>
      <c r="AZ70" s="6"/>
      <c r="BA70" s="18"/>
      <c r="BB70" s="208"/>
      <c r="BC70" s="121"/>
      <c r="BD70" s="7"/>
      <c r="BE70" s="6"/>
      <c r="BF70" s="18"/>
      <c r="BG70" s="287"/>
      <c r="BH70" s="38"/>
      <c r="BP70" s="142"/>
    </row>
    <row r="71" spans="1:68" ht="30.75" customHeight="1" x14ac:dyDescent="0.25">
      <c r="A71" s="451" t="s">
        <v>80</v>
      </c>
      <c r="B71" s="451" t="s">
        <v>81</v>
      </c>
      <c r="C71" s="465" t="s">
        <v>279</v>
      </c>
      <c r="D71" s="391">
        <f>D72+D79+D85+D92+D93</f>
        <v>1440</v>
      </c>
      <c r="E71" s="391">
        <f>E72+E79+E85+E92</f>
        <v>292</v>
      </c>
      <c r="F71" s="391">
        <f>(F72+F79+F85)+(F75+F76+F81+F82+F88+F89+F92)</f>
        <v>1732</v>
      </c>
      <c r="G71" s="391">
        <f>G72+G79+G85+G92</f>
        <v>1238</v>
      </c>
      <c r="H71" s="391">
        <f>H72+H79+H85+H92</f>
        <v>4</v>
      </c>
      <c r="I71" s="391">
        <f>I72+I79+I85</f>
        <v>612</v>
      </c>
      <c r="J71" s="390">
        <f t="shared" si="5"/>
        <v>612</v>
      </c>
      <c r="K71" s="391">
        <f t="shared" ref="K71:T71" si="54">K72+K79+K85+K92</f>
        <v>267</v>
      </c>
      <c r="L71" s="391">
        <f t="shared" si="54"/>
        <v>325</v>
      </c>
      <c r="M71" s="391">
        <f t="shared" si="54"/>
        <v>20</v>
      </c>
      <c r="N71" s="391">
        <f t="shared" si="54"/>
        <v>1044</v>
      </c>
      <c r="O71" s="391">
        <f t="shared" si="54"/>
        <v>30</v>
      </c>
      <c r="P71" s="391">
        <f t="shared" si="54"/>
        <v>4</v>
      </c>
      <c r="Q71" s="391">
        <f t="shared" si="54"/>
        <v>42</v>
      </c>
      <c r="R71" s="395">
        <f t="shared" si="54"/>
        <v>1440</v>
      </c>
      <c r="S71" s="396">
        <f t="shared" si="54"/>
        <v>1512</v>
      </c>
      <c r="T71" s="395">
        <f t="shared" si="54"/>
        <v>0</v>
      </c>
      <c r="U71" s="395">
        <f t="shared" ref="U71:AD71" si="55">U72+U79+U85+U92</f>
        <v>0</v>
      </c>
      <c r="V71" s="395">
        <f t="shared" si="55"/>
        <v>0</v>
      </c>
      <c r="W71" s="395">
        <f t="shared" si="55"/>
        <v>0</v>
      </c>
      <c r="X71" s="395">
        <f t="shared" si="55"/>
        <v>0</v>
      </c>
      <c r="Y71" s="395">
        <f t="shared" si="55"/>
        <v>0</v>
      </c>
      <c r="Z71" s="395">
        <f t="shared" si="55"/>
        <v>0</v>
      </c>
      <c r="AA71" s="395">
        <f t="shared" si="55"/>
        <v>0</v>
      </c>
      <c r="AB71" s="395">
        <f t="shared" si="55"/>
        <v>0</v>
      </c>
      <c r="AC71" s="395">
        <f t="shared" si="55"/>
        <v>0</v>
      </c>
      <c r="AD71" s="395">
        <f t="shared" si="55"/>
        <v>36</v>
      </c>
      <c r="AE71" s="395">
        <f t="shared" ref="AE71" si="56">AE72+AE79+AE85+AE92</f>
        <v>0</v>
      </c>
      <c r="AF71" s="395">
        <f t="shared" ref="AF71" si="57">AF72+AF79+AF85+AF92</f>
        <v>0</v>
      </c>
      <c r="AG71" s="395">
        <f t="shared" ref="AG71" si="58">AG72+AG79+AG85+AG92</f>
        <v>0</v>
      </c>
      <c r="AH71" s="395">
        <f t="shared" ref="AH71" si="59">AH72+AH79+AH85+AH92</f>
        <v>0</v>
      </c>
      <c r="AI71" s="395">
        <f t="shared" ref="AI71" si="60">AI72+AI79+AI85+AI92</f>
        <v>90</v>
      </c>
      <c r="AJ71" s="395">
        <f t="shared" ref="AJ71" si="61">AJ72+AJ79+AJ85+AJ92</f>
        <v>2</v>
      </c>
      <c r="AK71" s="395">
        <f t="shared" ref="AK71" si="62">AK72+AK79+AK85+AK92</f>
        <v>180</v>
      </c>
      <c r="AL71" s="395">
        <f t="shared" ref="AL71" si="63">AL72+AL79+AL85+AL92</f>
        <v>6</v>
      </c>
      <c r="AM71" s="395">
        <f t="shared" ref="AM71:AN71" si="64">AM72+AM79+AM85+AM92</f>
        <v>6</v>
      </c>
      <c r="AN71" s="395">
        <f t="shared" si="64"/>
        <v>108</v>
      </c>
      <c r="AO71" s="395">
        <f t="shared" ref="AO71" si="65">AO72+AO79+AO85+AO92</f>
        <v>0</v>
      </c>
      <c r="AP71" s="395">
        <f t="shared" ref="AP71" si="66">AP72+AP79+AP85+AP92</f>
        <v>108</v>
      </c>
      <c r="AQ71" s="395">
        <f t="shared" ref="AQ71" si="67">AQ72+AQ79+AQ85+AQ92</f>
        <v>6</v>
      </c>
      <c r="AR71" s="395">
        <f t="shared" ref="AR71" si="68">AR72+AR79+AR85+AR92</f>
        <v>8</v>
      </c>
      <c r="AS71" s="395">
        <f>AS72+AS79+AS85+AS92</f>
        <v>150</v>
      </c>
      <c r="AT71" s="395">
        <f t="shared" ref="AT71" si="69">AT72+AT79+AT85+AT92</f>
        <v>2</v>
      </c>
      <c r="AU71" s="395">
        <f t="shared" ref="AU71" si="70">AU72+AU79+AU85+AU92</f>
        <v>180</v>
      </c>
      <c r="AV71" s="395">
        <f t="shared" ref="AV71" si="71">AV72+AV79+AV85+AV92</f>
        <v>4</v>
      </c>
      <c r="AW71" s="395">
        <f t="shared" ref="AW71:AX71" si="72">AW72+AW79+AW85+AW92</f>
        <v>6</v>
      </c>
      <c r="AX71" s="395">
        <f t="shared" si="72"/>
        <v>108</v>
      </c>
      <c r="AY71" s="395">
        <f t="shared" ref="AY71" si="73">AY72+AY79+AY85+AY92</f>
        <v>0</v>
      </c>
      <c r="AZ71" s="395">
        <f t="shared" ref="AZ71" si="74">AZ72+AZ79+AZ85+AZ92</f>
        <v>180</v>
      </c>
      <c r="BA71" s="395">
        <f t="shared" ref="BA71" si="75">BA72+BA79+BA85+BA92</f>
        <v>0</v>
      </c>
      <c r="BB71" s="395">
        <f t="shared" ref="BB71" si="76">BB72+BB79+BB85+BB92</f>
        <v>0</v>
      </c>
      <c r="BC71" s="395">
        <f t="shared" ref="BC71" si="77">BC72+BC79+BC85+BC92</f>
        <v>120</v>
      </c>
      <c r="BD71" s="395">
        <f t="shared" ref="BD71" si="78">BD72+BD79+BD85+BD92</f>
        <v>0</v>
      </c>
      <c r="BE71" s="395">
        <f>BE72+BE79+BE85+BE92</f>
        <v>396</v>
      </c>
      <c r="BF71" s="395">
        <f t="shared" ref="BF71" si="79">BF72+BF79+BF85+BF92</f>
        <v>14</v>
      </c>
      <c r="BG71" s="395">
        <f t="shared" ref="BG71" si="80">BG72+BG79+BG85+BG92</f>
        <v>22</v>
      </c>
      <c r="BH71" s="156">
        <f t="shared" ref="BH71:BH93" si="81">T71+U71+Y71+Z71+AD71+AE71+AI71+AJ71+AN71+AO71+AS71+AT71</f>
        <v>388</v>
      </c>
      <c r="BI71" s="102"/>
      <c r="BJ71" s="102"/>
      <c r="BP71" s="142"/>
    </row>
    <row r="72" spans="1:68" ht="42" customHeight="1" x14ac:dyDescent="0.25">
      <c r="A72" s="452" t="s">
        <v>82</v>
      </c>
      <c r="B72" s="455" t="s">
        <v>244</v>
      </c>
      <c r="C72" s="476" t="s">
        <v>278</v>
      </c>
      <c r="D72" s="356">
        <f>SUM(D73:D78)</f>
        <v>508</v>
      </c>
      <c r="E72" s="356">
        <f>SUM(E73:E78)-E77</f>
        <v>42</v>
      </c>
      <c r="F72" s="356">
        <f>SUM(F73:F74)+F77+F78</f>
        <v>262</v>
      </c>
      <c r="G72" s="356">
        <f>SUM(G73:G78)</f>
        <v>412</v>
      </c>
      <c r="H72" s="356">
        <f>H73+H74+H75+H76+H77+H78</f>
        <v>2</v>
      </c>
      <c r="I72" s="356">
        <f>I73+I74+I75+I76+I77+I78</f>
        <v>234</v>
      </c>
      <c r="J72" s="374">
        <f t="shared" si="5"/>
        <v>234</v>
      </c>
      <c r="K72" s="356">
        <f>SUM(K73:K78)</f>
        <v>110</v>
      </c>
      <c r="L72" s="356">
        <f>SUM(L73:L78)</f>
        <v>124</v>
      </c>
      <c r="M72" s="356">
        <f>SUM(M73:M78)</f>
        <v>0</v>
      </c>
      <c r="N72" s="356">
        <f>SUM(N73:N78)</f>
        <v>288</v>
      </c>
      <c r="O72" s="356">
        <f>SUM(O77:O78)</f>
        <v>12</v>
      </c>
      <c r="P72" s="356">
        <f>SUM(P77:P78)</f>
        <v>2</v>
      </c>
      <c r="Q72" s="356">
        <f>SUM(Q77:Q78)</f>
        <v>14</v>
      </c>
      <c r="R72" s="359">
        <f>SUM(R73:R76)</f>
        <v>508</v>
      </c>
      <c r="S72" s="233">
        <f>SUM(S73:S76)</f>
        <v>522</v>
      </c>
      <c r="T72" s="357">
        <f t="shared" ref="T72:BG72" si="82">SUM(T73:T78)</f>
        <v>0</v>
      </c>
      <c r="U72" s="356">
        <f t="shared" si="82"/>
        <v>0</v>
      </c>
      <c r="V72" s="356">
        <f t="shared" si="82"/>
        <v>0</v>
      </c>
      <c r="W72" s="356">
        <f t="shared" si="82"/>
        <v>0</v>
      </c>
      <c r="X72" s="358">
        <f t="shared" si="82"/>
        <v>0</v>
      </c>
      <c r="Y72" s="359">
        <f t="shared" si="82"/>
        <v>0</v>
      </c>
      <c r="Z72" s="356">
        <f t="shared" si="82"/>
        <v>0</v>
      </c>
      <c r="AA72" s="356">
        <f t="shared" si="82"/>
        <v>0</v>
      </c>
      <c r="AB72" s="356">
        <f t="shared" si="82"/>
        <v>0</v>
      </c>
      <c r="AC72" s="360">
        <f t="shared" si="82"/>
        <v>0</v>
      </c>
      <c r="AD72" s="359">
        <f t="shared" si="82"/>
        <v>36</v>
      </c>
      <c r="AE72" s="356">
        <f t="shared" si="82"/>
        <v>0</v>
      </c>
      <c r="AF72" s="356">
        <f t="shared" si="82"/>
        <v>0</v>
      </c>
      <c r="AG72" s="361">
        <f t="shared" si="82"/>
        <v>0</v>
      </c>
      <c r="AH72" s="358">
        <f t="shared" si="82"/>
        <v>0</v>
      </c>
      <c r="AI72" s="359">
        <f t="shared" si="82"/>
        <v>90</v>
      </c>
      <c r="AJ72" s="356">
        <f t="shared" si="82"/>
        <v>2</v>
      </c>
      <c r="AK72" s="356">
        <f t="shared" si="82"/>
        <v>180</v>
      </c>
      <c r="AL72" s="356">
        <f t="shared" si="82"/>
        <v>6</v>
      </c>
      <c r="AM72" s="360">
        <f t="shared" si="82"/>
        <v>6</v>
      </c>
      <c r="AN72" s="357">
        <f t="shared" si="82"/>
        <v>108</v>
      </c>
      <c r="AO72" s="356">
        <f t="shared" si="82"/>
        <v>0</v>
      </c>
      <c r="AP72" s="356">
        <f t="shared" si="82"/>
        <v>108</v>
      </c>
      <c r="AQ72" s="356">
        <f t="shared" si="82"/>
        <v>6</v>
      </c>
      <c r="AR72" s="358">
        <f t="shared" si="82"/>
        <v>8</v>
      </c>
      <c r="AS72" s="359">
        <f t="shared" si="82"/>
        <v>0</v>
      </c>
      <c r="AT72" s="356">
        <f t="shared" si="82"/>
        <v>0</v>
      </c>
      <c r="AU72" s="356">
        <f t="shared" si="82"/>
        <v>0</v>
      </c>
      <c r="AV72" s="356">
        <f t="shared" si="82"/>
        <v>0</v>
      </c>
      <c r="AW72" s="360">
        <f t="shared" si="82"/>
        <v>0</v>
      </c>
      <c r="AX72" s="361">
        <f t="shared" si="82"/>
        <v>0</v>
      </c>
      <c r="AY72" s="356">
        <f t="shared" si="82"/>
        <v>0</v>
      </c>
      <c r="AZ72" s="356">
        <f t="shared" si="82"/>
        <v>0</v>
      </c>
      <c r="BA72" s="356">
        <f t="shared" si="82"/>
        <v>0</v>
      </c>
      <c r="BB72" s="358">
        <f t="shared" si="82"/>
        <v>0</v>
      </c>
      <c r="BC72" s="359">
        <f t="shared" si="82"/>
        <v>0</v>
      </c>
      <c r="BD72" s="356">
        <f t="shared" si="82"/>
        <v>0</v>
      </c>
      <c r="BE72" s="356">
        <f t="shared" si="82"/>
        <v>0</v>
      </c>
      <c r="BF72" s="356">
        <f t="shared" si="82"/>
        <v>0</v>
      </c>
      <c r="BG72" s="362">
        <f t="shared" si="82"/>
        <v>0</v>
      </c>
      <c r="BH72" s="38">
        <f t="shared" si="81"/>
        <v>236</v>
      </c>
      <c r="BP72" s="142"/>
    </row>
    <row r="73" spans="1:68" ht="33" customHeight="1" x14ac:dyDescent="0.25">
      <c r="A73" s="432" t="s">
        <v>83</v>
      </c>
      <c r="B73" s="429" t="s">
        <v>245</v>
      </c>
      <c r="C73" s="477" t="s">
        <v>306</v>
      </c>
      <c r="D73" s="529">
        <v>174</v>
      </c>
      <c r="E73" s="486">
        <f>F73-D73</f>
        <v>8</v>
      </c>
      <c r="F73" s="193">
        <f>H73+I73+N73+O73+Q73</f>
        <v>182</v>
      </c>
      <c r="G73" s="363">
        <v>96</v>
      </c>
      <c r="H73" s="4">
        <f t="shared" si="34"/>
        <v>2</v>
      </c>
      <c r="I73" s="4">
        <f t="shared" si="35"/>
        <v>174</v>
      </c>
      <c r="J73" s="374">
        <f t="shared" si="5"/>
        <v>174</v>
      </c>
      <c r="K73" s="4">
        <f t="shared" si="36"/>
        <v>78</v>
      </c>
      <c r="L73" s="167">
        <v>96</v>
      </c>
      <c r="M73" s="6"/>
      <c r="N73" s="4"/>
      <c r="O73" s="193">
        <f t="shared" ref="O73" si="83">W73+AB73+AG73+AL73+AQ73+AV73+BA73+BF73</f>
        <v>3</v>
      </c>
      <c r="P73" s="193">
        <f t="shared" ref="P73:P74" si="84">U73+Z73+AE73+AJ73+AO73+AT73+AY73+BD73</f>
        <v>2</v>
      </c>
      <c r="Q73" s="193">
        <f>X73+AC73+AH73+AM73+AR73+AW73+BB73+BG73</f>
        <v>3</v>
      </c>
      <c r="R73" s="398">
        <v>174</v>
      </c>
      <c r="S73" s="232">
        <f t="shared" ref="S73:S74" si="85">T73+Y73+AD73+AI73+AN73+AS73+AX73+BC73</f>
        <v>174</v>
      </c>
      <c r="T73" s="218"/>
      <c r="U73" s="7"/>
      <c r="V73" s="6"/>
      <c r="W73" s="18"/>
      <c r="X73" s="208"/>
      <c r="Y73" s="120"/>
      <c r="Z73" s="7"/>
      <c r="AA73" s="252"/>
      <c r="AB73" s="171"/>
      <c r="AC73" s="128"/>
      <c r="AD73" s="428">
        <v>36</v>
      </c>
      <c r="AE73" s="7"/>
      <c r="AF73" s="6"/>
      <c r="AG73" s="171"/>
      <c r="AH73" s="208"/>
      <c r="AI73" s="537">
        <v>72</v>
      </c>
      <c r="AJ73" s="7">
        <v>2</v>
      </c>
      <c r="AK73" s="252"/>
      <c r="AL73" s="174">
        <v>3</v>
      </c>
      <c r="AM73" s="131">
        <v>3</v>
      </c>
      <c r="AN73" s="541">
        <v>66</v>
      </c>
      <c r="AO73" s="7"/>
      <c r="AP73" s="6"/>
      <c r="AQ73" s="18"/>
      <c r="AR73" s="208"/>
      <c r="AS73" s="120"/>
      <c r="AT73" s="7"/>
      <c r="AU73" s="6"/>
      <c r="AV73" s="18"/>
      <c r="AW73" s="128"/>
      <c r="AX73" s="252"/>
      <c r="AY73" s="7"/>
      <c r="AZ73" s="6"/>
      <c r="BA73" s="18"/>
      <c r="BB73" s="208"/>
      <c r="BC73" s="121"/>
      <c r="BD73" s="7"/>
      <c r="BE73" s="6"/>
      <c r="BF73" s="18"/>
      <c r="BG73" s="287"/>
      <c r="BH73" s="38">
        <f t="shared" si="81"/>
        <v>176</v>
      </c>
      <c r="BP73" s="142"/>
    </row>
    <row r="74" spans="1:68" ht="83.25" customHeight="1" x14ac:dyDescent="0.25">
      <c r="A74" s="433" t="s">
        <v>84</v>
      </c>
      <c r="B74" s="429" t="s">
        <v>280</v>
      </c>
      <c r="C74" s="477" t="s">
        <v>282</v>
      </c>
      <c r="D74" s="529">
        <v>46</v>
      </c>
      <c r="E74" s="486">
        <f t="shared" ref="E74:E76" si="86">F74-D74</f>
        <v>20</v>
      </c>
      <c r="F74" s="193">
        <f t="shared" ref="F74:F91" si="87">H74+I74+N74+O74+Q74</f>
        <v>66</v>
      </c>
      <c r="G74" s="363">
        <v>28</v>
      </c>
      <c r="H74" s="4">
        <f t="shared" si="34"/>
        <v>0</v>
      </c>
      <c r="I74" s="4">
        <f t="shared" si="35"/>
        <v>60</v>
      </c>
      <c r="J74" s="374">
        <f t="shared" si="5"/>
        <v>60</v>
      </c>
      <c r="K74" s="4">
        <f t="shared" si="36"/>
        <v>32</v>
      </c>
      <c r="L74" s="167">
        <v>28</v>
      </c>
      <c r="M74" s="6"/>
      <c r="N74" s="4"/>
      <c r="O74" s="193">
        <f>W74+AB74+AG74+AL74+AQ74+AV74+BA74+BF74</f>
        <v>3</v>
      </c>
      <c r="P74" s="193">
        <f t="shared" si="84"/>
        <v>0</v>
      </c>
      <c r="Q74" s="193">
        <f t="shared" ref="Q74" si="88">X74+AC74+AH74+AM74+AR74+AW74+BB74+BG74</f>
        <v>3</v>
      </c>
      <c r="R74" s="398">
        <v>46</v>
      </c>
      <c r="S74" s="232">
        <f t="shared" si="85"/>
        <v>60</v>
      </c>
      <c r="T74" s="218"/>
      <c r="U74" s="7"/>
      <c r="V74" s="6"/>
      <c r="W74" s="18"/>
      <c r="X74" s="208"/>
      <c r="Y74" s="120"/>
      <c r="Z74" s="7"/>
      <c r="AA74" s="252"/>
      <c r="AB74" s="171"/>
      <c r="AC74" s="128"/>
      <c r="AD74" s="121"/>
      <c r="AE74" s="7"/>
      <c r="AF74" s="6"/>
      <c r="AG74" s="171"/>
      <c r="AH74" s="208"/>
      <c r="AI74" s="537">
        <v>18</v>
      </c>
      <c r="AJ74" s="7"/>
      <c r="AK74" s="252"/>
      <c r="AL74" s="174">
        <v>3</v>
      </c>
      <c r="AM74" s="131">
        <v>3</v>
      </c>
      <c r="AN74" s="541">
        <v>42</v>
      </c>
      <c r="AO74" s="7"/>
      <c r="AP74" s="6"/>
      <c r="AQ74" s="18"/>
      <c r="AR74" s="208"/>
      <c r="AS74" s="120"/>
      <c r="AT74" s="7"/>
      <c r="AU74" s="6"/>
      <c r="AV74" s="18"/>
      <c r="AW74" s="128"/>
      <c r="AX74" s="252"/>
      <c r="AY74" s="7"/>
      <c r="AZ74" s="6"/>
      <c r="BA74" s="18"/>
      <c r="BB74" s="208"/>
      <c r="BC74" s="121"/>
      <c r="BD74" s="7"/>
      <c r="BE74" s="6"/>
      <c r="BF74" s="18"/>
      <c r="BG74" s="287"/>
      <c r="BH74" s="38">
        <f t="shared" si="81"/>
        <v>60</v>
      </c>
      <c r="BP74" s="142"/>
    </row>
    <row r="75" spans="1:68" ht="20.100000000000001" customHeight="1" x14ac:dyDescent="0.25">
      <c r="A75" s="453" t="s">
        <v>85</v>
      </c>
      <c r="B75" s="454" t="s">
        <v>86</v>
      </c>
      <c r="C75" s="478" t="s">
        <v>263</v>
      </c>
      <c r="D75" s="9">
        <v>108</v>
      </c>
      <c r="E75" s="486">
        <f t="shared" si="86"/>
        <v>0</v>
      </c>
      <c r="F75" s="363">
        <f t="shared" si="87"/>
        <v>108</v>
      </c>
      <c r="G75" s="363">
        <v>108</v>
      </c>
      <c r="H75" s="363">
        <f t="shared" si="34"/>
        <v>0</v>
      </c>
      <c r="I75" s="363">
        <f t="shared" si="35"/>
        <v>0</v>
      </c>
      <c r="J75" s="374">
        <f t="shared" si="5"/>
        <v>0</v>
      </c>
      <c r="K75" s="363">
        <f t="shared" si="36"/>
        <v>0</v>
      </c>
      <c r="L75" s="363"/>
      <c r="M75" s="363"/>
      <c r="N75" s="363">
        <f>V75+AA75+AF75+AK75+AP75+AU75+AZ75+BE75</f>
        <v>108</v>
      </c>
      <c r="O75" s="363">
        <f>W75+AB75+AG75+AL75+AQ75+AV75</f>
        <v>0</v>
      </c>
      <c r="P75" s="363">
        <v>0</v>
      </c>
      <c r="Q75" s="363">
        <f>X75+AC75+AH75+AM75+AR75+AW75</f>
        <v>0</v>
      </c>
      <c r="R75" s="398">
        <v>108</v>
      </c>
      <c r="S75" s="232">
        <f>SUM(V75,AA75,AF75,AK75,AP75,AU75,AZ75,BE75)</f>
        <v>108</v>
      </c>
      <c r="T75" s="364"/>
      <c r="U75" s="363"/>
      <c r="V75" s="363"/>
      <c r="W75" s="363"/>
      <c r="X75" s="365"/>
      <c r="Y75" s="366"/>
      <c r="Z75" s="363"/>
      <c r="AA75" s="367"/>
      <c r="AB75" s="367"/>
      <c r="AC75" s="368"/>
      <c r="AD75" s="366"/>
      <c r="AE75" s="363"/>
      <c r="AF75" s="363"/>
      <c r="AG75" s="367"/>
      <c r="AH75" s="365"/>
      <c r="AI75" s="366"/>
      <c r="AJ75" s="363"/>
      <c r="AK75" s="419">
        <v>72</v>
      </c>
      <c r="AL75" s="367"/>
      <c r="AM75" s="368"/>
      <c r="AN75" s="364"/>
      <c r="AO75" s="363"/>
      <c r="AP75" s="535">
        <v>36</v>
      </c>
      <c r="AQ75" s="363"/>
      <c r="AR75" s="365"/>
      <c r="AS75" s="366"/>
      <c r="AT75" s="363"/>
      <c r="AU75" s="363"/>
      <c r="AV75" s="363"/>
      <c r="AW75" s="368"/>
      <c r="AX75" s="367"/>
      <c r="AY75" s="363"/>
      <c r="AZ75" s="363"/>
      <c r="BA75" s="363"/>
      <c r="BB75" s="365"/>
      <c r="BC75" s="366"/>
      <c r="BD75" s="363"/>
      <c r="BE75" s="363"/>
      <c r="BF75" s="363"/>
      <c r="BG75" s="369"/>
      <c r="BH75" s="38">
        <f t="shared" si="81"/>
        <v>0</v>
      </c>
      <c r="BP75" s="142"/>
    </row>
    <row r="76" spans="1:68" ht="20.100000000000001" customHeight="1" x14ac:dyDescent="0.25">
      <c r="A76" s="453" t="s">
        <v>87</v>
      </c>
      <c r="B76" s="454" t="s">
        <v>121</v>
      </c>
      <c r="C76" s="478" t="s">
        <v>48</v>
      </c>
      <c r="D76" s="9">
        <v>180</v>
      </c>
      <c r="E76" s="486">
        <f t="shared" si="86"/>
        <v>0</v>
      </c>
      <c r="F76" s="363">
        <f t="shared" si="87"/>
        <v>180</v>
      </c>
      <c r="G76" s="363">
        <v>180</v>
      </c>
      <c r="H76" s="363">
        <f t="shared" si="34"/>
        <v>0</v>
      </c>
      <c r="I76" s="363">
        <f t="shared" si="35"/>
        <v>0</v>
      </c>
      <c r="J76" s="374">
        <f t="shared" si="5"/>
        <v>0</v>
      </c>
      <c r="K76" s="363">
        <f t="shared" si="36"/>
        <v>0</v>
      </c>
      <c r="L76" s="363"/>
      <c r="M76" s="363"/>
      <c r="N76" s="363">
        <f>V76+AA76+AF76+AK76+AP76+AU76+AZ76+BE76</f>
        <v>180</v>
      </c>
      <c r="O76" s="363">
        <f>W76+AB76+AG76+AL76+AQ76+AV76</f>
        <v>0</v>
      </c>
      <c r="P76" s="363">
        <v>0</v>
      </c>
      <c r="Q76" s="363">
        <f>X76+AC76+AH76+AM76+AR76+AW76</f>
        <v>0</v>
      </c>
      <c r="R76" s="398">
        <v>180</v>
      </c>
      <c r="S76" s="232">
        <f>SUM(V76,AA76,AF76,AK76,AP76,AU76,AZ76,BE76)</f>
        <v>180</v>
      </c>
      <c r="T76" s="364"/>
      <c r="U76" s="363"/>
      <c r="V76" s="363"/>
      <c r="W76" s="363"/>
      <c r="X76" s="365"/>
      <c r="Y76" s="366"/>
      <c r="Z76" s="363"/>
      <c r="AA76" s="367"/>
      <c r="AB76" s="367"/>
      <c r="AC76" s="368"/>
      <c r="AD76" s="366"/>
      <c r="AE76" s="363"/>
      <c r="AF76" s="363"/>
      <c r="AG76" s="367"/>
      <c r="AH76" s="365"/>
      <c r="AI76" s="366"/>
      <c r="AJ76" s="363"/>
      <c r="AK76" s="535">
        <v>108</v>
      </c>
      <c r="AL76" s="367"/>
      <c r="AM76" s="368"/>
      <c r="AN76" s="364"/>
      <c r="AO76" s="363"/>
      <c r="AP76" s="535">
        <v>72</v>
      </c>
      <c r="AQ76" s="363"/>
      <c r="AR76" s="365"/>
      <c r="AS76" s="366"/>
      <c r="AT76" s="363"/>
      <c r="AU76" s="363"/>
      <c r="AV76" s="363"/>
      <c r="AW76" s="368"/>
      <c r="AX76" s="367"/>
      <c r="AY76" s="363"/>
      <c r="AZ76" s="363"/>
      <c r="BA76" s="363"/>
      <c r="BB76" s="365"/>
      <c r="BC76" s="366"/>
      <c r="BD76" s="363"/>
      <c r="BE76" s="363"/>
      <c r="BF76" s="363"/>
      <c r="BG76" s="369"/>
      <c r="BH76" s="38">
        <f t="shared" si="81"/>
        <v>0</v>
      </c>
      <c r="BP76" s="142"/>
    </row>
    <row r="77" spans="1:68" ht="20.100000000000001" customHeight="1" x14ac:dyDescent="0.25">
      <c r="A77" s="431" t="s">
        <v>25</v>
      </c>
      <c r="B77" s="430" t="s">
        <v>134</v>
      </c>
      <c r="C77" s="479"/>
      <c r="D77" s="483"/>
      <c r="E77" s="486">
        <f>F77-D77</f>
        <v>0</v>
      </c>
      <c r="F77" s="492"/>
      <c r="G77" s="376"/>
      <c r="H77" s="4">
        <f t="shared" si="34"/>
        <v>0</v>
      </c>
      <c r="I77" s="4">
        <f t="shared" si="35"/>
        <v>0</v>
      </c>
      <c r="J77" s="374">
        <f t="shared" si="5"/>
        <v>0</v>
      </c>
      <c r="K77" s="4">
        <f t="shared" si="36"/>
        <v>0</v>
      </c>
      <c r="L77" s="6"/>
      <c r="M77" s="6"/>
      <c r="N77" s="4"/>
      <c r="O77" s="341">
        <f>SUM(O73:O76)</f>
        <v>6</v>
      </c>
      <c r="P77" s="341">
        <f>SUM(P73:P76)</f>
        <v>2</v>
      </c>
      <c r="Q77" s="341">
        <f>SUM(Q73:Q76)</f>
        <v>6</v>
      </c>
      <c r="R77" s="398"/>
      <c r="S77" s="232"/>
      <c r="T77" s="218"/>
      <c r="U77" s="7"/>
      <c r="V77" s="6"/>
      <c r="W77" s="18"/>
      <c r="X77" s="208"/>
      <c r="Y77" s="120"/>
      <c r="Z77" s="7"/>
      <c r="AA77" s="252"/>
      <c r="AB77" s="171"/>
      <c r="AC77" s="128"/>
      <c r="AD77" s="121"/>
      <c r="AE77" s="7"/>
      <c r="AF77" s="6"/>
      <c r="AG77" s="171"/>
      <c r="AH77" s="208"/>
      <c r="AI77" s="121"/>
      <c r="AJ77" s="7"/>
      <c r="AK77" s="252"/>
      <c r="AL77" s="174"/>
      <c r="AM77" s="131"/>
      <c r="AN77" s="220"/>
      <c r="AO77" s="7"/>
      <c r="AP77" s="6"/>
      <c r="AQ77" s="18"/>
      <c r="AR77" s="208"/>
      <c r="AS77" s="121"/>
      <c r="AT77" s="7"/>
      <c r="AU77" s="6"/>
      <c r="AV77" s="18"/>
      <c r="AW77" s="128"/>
      <c r="AX77" s="252"/>
      <c r="AY77" s="7"/>
      <c r="AZ77" s="6"/>
      <c r="BA77" s="18"/>
      <c r="BB77" s="208"/>
      <c r="BC77" s="121"/>
      <c r="BD77" s="7"/>
      <c r="BE77" s="6"/>
      <c r="BF77" s="18"/>
      <c r="BG77" s="287"/>
      <c r="BH77" s="38">
        <f t="shared" si="81"/>
        <v>0</v>
      </c>
      <c r="BP77" s="142"/>
    </row>
    <row r="78" spans="1:68" ht="20.100000000000001" customHeight="1" x14ac:dyDescent="0.25">
      <c r="A78" s="435" t="s">
        <v>88</v>
      </c>
      <c r="B78" s="434" t="s">
        <v>89</v>
      </c>
      <c r="C78" s="519" t="s">
        <v>178</v>
      </c>
      <c r="D78" s="483"/>
      <c r="E78" s="486">
        <v>14</v>
      </c>
      <c r="F78" s="193">
        <f t="shared" si="87"/>
        <v>14</v>
      </c>
      <c r="G78" s="376"/>
      <c r="H78" s="4">
        <f t="shared" si="34"/>
        <v>0</v>
      </c>
      <c r="I78" s="4">
        <f t="shared" si="35"/>
        <v>0</v>
      </c>
      <c r="J78" s="374">
        <f t="shared" si="5"/>
        <v>0</v>
      </c>
      <c r="K78" s="4">
        <f t="shared" si="36"/>
        <v>0</v>
      </c>
      <c r="L78" s="6"/>
      <c r="M78" s="4"/>
      <c r="N78" s="4"/>
      <c r="O78" s="489">
        <f>W78+AB78+AG78+AL78+AQ78+AV78+BA78+BF78</f>
        <v>6</v>
      </c>
      <c r="P78" s="290">
        <v>0</v>
      </c>
      <c r="Q78" s="489">
        <f>X78+AC78+AH78+AM78+AR78+AW78+BB78+BG78</f>
        <v>8</v>
      </c>
      <c r="R78" s="398"/>
      <c r="S78" s="232"/>
      <c r="T78" s="218"/>
      <c r="U78" s="7"/>
      <c r="V78" s="6"/>
      <c r="W78" s="18"/>
      <c r="X78" s="208"/>
      <c r="Y78" s="120"/>
      <c r="Z78" s="7"/>
      <c r="AA78" s="252"/>
      <c r="AB78" s="171"/>
      <c r="AC78" s="128"/>
      <c r="AD78" s="121"/>
      <c r="AE78" s="7"/>
      <c r="AF78" s="6"/>
      <c r="AG78" s="171"/>
      <c r="AH78" s="208"/>
      <c r="AI78" s="121"/>
      <c r="AJ78" s="7"/>
      <c r="AK78" s="252"/>
      <c r="AL78" s="174"/>
      <c r="AM78" s="131"/>
      <c r="AN78" s="218"/>
      <c r="AO78" s="7"/>
      <c r="AP78" s="6"/>
      <c r="AQ78" s="402">
        <v>6</v>
      </c>
      <c r="AR78" s="540">
        <v>8</v>
      </c>
      <c r="AS78" s="121"/>
      <c r="AT78" s="7"/>
      <c r="AU78" s="6"/>
      <c r="AV78" s="18"/>
      <c r="AW78" s="128"/>
      <c r="AX78" s="252"/>
      <c r="AY78" s="7"/>
      <c r="AZ78" s="6"/>
      <c r="BA78" s="18"/>
      <c r="BB78" s="208"/>
      <c r="BC78" s="121"/>
      <c r="BD78" s="7"/>
      <c r="BE78" s="6"/>
      <c r="BF78" s="18"/>
      <c r="BG78" s="287"/>
      <c r="BH78" s="38">
        <f t="shared" si="81"/>
        <v>0</v>
      </c>
      <c r="BP78" s="142"/>
    </row>
    <row r="79" spans="1:68" ht="51.75" customHeight="1" x14ac:dyDescent="0.25">
      <c r="A79" s="452" t="s">
        <v>90</v>
      </c>
      <c r="B79" s="455" t="s">
        <v>246</v>
      </c>
      <c r="C79" s="476" t="s">
        <v>268</v>
      </c>
      <c r="D79" s="356">
        <f>SUM(D80:D84)</f>
        <v>376</v>
      </c>
      <c r="E79" s="356">
        <f>SUM(E80:E84)-E83</f>
        <v>23</v>
      </c>
      <c r="F79" s="356">
        <f>SUM(F80:F80)+F83+F84</f>
        <v>183</v>
      </c>
      <c r="G79" s="356">
        <f>SUM(G80:G84)</f>
        <v>298</v>
      </c>
      <c r="H79" s="356">
        <f>SUM(H80:H84)</f>
        <v>2</v>
      </c>
      <c r="I79" s="356">
        <f>SUM(I80:I84)</f>
        <v>158</v>
      </c>
      <c r="J79" s="374">
        <f t="shared" si="5"/>
        <v>158</v>
      </c>
      <c r="K79" s="356">
        <f>SUM(K80:K84)</f>
        <v>56</v>
      </c>
      <c r="L79" s="356">
        <f>SUM(L80:L84)</f>
        <v>82</v>
      </c>
      <c r="M79" s="356">
        <f>SUM(M80:M84)</f>
        <v>20</v>
      </c>
      <c r="N79" s="356">
        <f>SUM(N80:N84)</f>
        <v>216</v>
      </c>
      <c r="O79" s="356">
        <f>SUM(O83:O84)</f>
        <v>9</v>
      </c>
      <c r="P79" s="356">
        <f t="shared" ref="P79:Q79" si="89">SUM(P83:P84)</f>
        <v>2</v>
      </c>
      <c r="Q79" s="356">
        <f t="shared" si="89"/>
        <v>14</v>
      </c>
      <c r="R79" s="378">
        <f>SUM(R80:R82)</f>
        <v>376</v>
      </c>
      <c r="S79" s="233">
        <f>SUM(S80:S82)</f>
        <v>374</v>
      </c>
      <c r="T79" s="357">
        <f t="shared" ref="T79:BG79" si="90">SUM(T80:T84)</f>
        <v>0</v>
      </c>
      <c r="U79" s="356">
        <f t="shared" si="90"/>
        <v>0</v>
      </c>
      <c r="V79" s="356">
        <f t="shared" si="90"/>
        <v>0</v>
      </c>
      <c r="W79" s="356">
        <f t="shared" si="90"/>
        <v>0</v>
      </c>
      <c r="X79" s="358">
        <f t="shared" si="90"/>
        <v>0</v>
      </c>
      <c r="Y79" s="359">
        <f t="shared" si="90"/>
        <v>0</v>
      </c>
      <c r="Z79" s="356">
        <f t="shared" si="90"/>
        <v>0</v>
      </c>
      <c r="AA79" s="356">
        <f t="shared" si="90"/>
        <v>0</v>
      </c>
      <c r="AB79" s="356">
        <f t="shared" si="90"/>
        <v>0</v>
      </c>
      <c r="AC79" s="360">
        <f t="shared" si="90"/>
        <v>0</v>
      </c>
      <c r="AD79" s="359">
        <f t="shared" si="90"/>
        <v>0</v>
      </c>
      <c r="AE79" s="356">
        <f t="shared" si="90"/>
        <v>0</v>
      </c>
      <c r="AF79" s="356">
        <f t="shared" si="90"/>
        <v>0</v>
      </c>
      <c r="AG79" s="361">
        <f t="shared" si="90"/>
        <v>0</v>
      </c>
      <c r="AH79" s="358">
        <f t="shared" si="90"/>
        <v>0</v>
      </c>
      <c r="AI79" s="359">
        <f t="shared" si="90"/>
        <v>0</v>
      </c>
      <c r="AJ79" s="356">
        <f t="shared" si="90"/>
        <v>0</v>
      </c>
      <c r="AK79" s="356">
        <f t="shared" si="90"/>
        <v>0</v>
      </c>
      <c r="AL79" s="356">
        <f t="shared" si="90"/>
        <v>0</v>
      </c>
      <c r="AM79" s="360">
        <f t="shared" si="90"/>
        <v>0</v>
      </c>
      <c r="AN79" s="357">
        <f t="shared" si="90"/>
        <v>0</v>
      </c>
      <c r="AO79" s="356">
        <f t="shared" si="90"/>
        <v>0</v>
      </c>
      <c r="AP79" s="356">
        <f t="shared" si="90"/>
        <v>0</v>
      </c>
      <c r="AQ79" s="356">
        <f t="shared" si="90"/>
        <v>0</v>
      </c>
      <c r="AR79" s="358">
        <f t="shared" si="90"/>
        <v>0</v>
      </c>
      <c r="AS79" s="359">
        <f t="shared" si="90"/>
        <v>74</v>
      </c>
      <c r="AT79" s="356">
        <f t="shared" si="90"/>
        <v>2</v>
      </c>
      <c r="AU79" s="356">
        <f t="shared" si="90"/>
        <v>0</v>
      </c>
      <c r="AV79" s="356">
        <f t="shared" si="90"/>
        <v>4</v>
      </c>
      <c r="AW79" s="360">
        <f t="shared" si="90"/>
        <v>6</v>
      </c>
      <c r="AX79" s="361">
        <f t="shared" si="90"/>
        <v>36</v>
      </c>
      <c r="AY79" s="356">
        <f t="shared" si="90"/>
        <v>0</v>
      </c>
      <c r="AZ79" s="356">
        <f t="shared" si="90"/>
        <v>108</v>
      </c>
      <c r="BA79" s="356">
        <f t="shared" si="90"/>
        <v>0</v>
      </c>
      <c r="BB79" s="358">
        <f t="shared" si="90"/>
        <v>0</v>
      </c>
      <c r="BC79" s="359">
        <f t="shared" si="90"/>
        <v>48</v>
      </c>
      <c r="BD79" s="356">
        <f t="shared" si="90"/>
        <v>0</v>
      </c>
      <c r="BE79" s="356">
        <f t="shared" si="90"/>
        <v>108</v>
      </c>
      <c r="BF79" s="356">
        <f t="shared" si="90"/>
        <v>5</v>
      </c>
      <c r="BG79" s="362">
        <f t="shared" si="90"/>
        <v>8</v>
      </c>
      <c r="BH79" s="38">
        <f t="shared" si="81"/>
        <v>76</v>
      </c>
      <c r="BP79" s="142"/>
    </row>
    <row r="80" spans="1:68" ht="51.75" customHeight="1" x14ac:dyDescent="0.25">
      <c r="A80" s="433" t="s">
        <v>91</v>
      </c>
      <c r="B80" s="429" t="s">
        <v>247</v>
      </c>
      <c r="C80" s="475" t="s">
        <v>265</v>
      </c>
      <c r="D80" s="9">
        <v>160</v>
      </c>
      <c r="E80" s="486">
        <f>F80-D80</f>
        <v>10</v>
      </c>
      <c r="F80" s="193">
        <f t="shared" si="87"/>
        <v>170</v>
      </c>
      <c r="G80" s="17">
        <v>82</v>
      </c>
      <c r="H80" s="4">
        <f t="shared" si="34"/>
        <v>2</v>
      </c>
      <c r="I80" s="4">
        <f t="shared" si="35"/>
        <v>158</v>
      </c>
      <c r="J80" s="374">
        <f t="shared" si="5"/>
        <v>158</v>
      </c>
      <c r="K80" s="4">
        <f t="shared" si="36"/>
        <v>56</v>
      </c>
      <c r="L80" s="167">
        <v>82</v>
      </c>
      <c r="M80" s="6">
        <v>20</v>
      </c>
      <c r="N80" s="6"/>
      <c r="O80" s="14">
        <f>W80+AB80+AG80+AL80+AQ80+AV80+BA80+BF80</f>
        <v>4</v>
      </c>
      <c r="P80" s="14">
        <f t="shared" ref="P80" si="91">U80+Z80+AE80+AJ80+AO80+AT80+AY80+BD80</f>
        <v>2</v>
      </c>
      <c r="Q80" s="14">
        <f>X80+AC80+AH80+AM80+AR80+AW80+BB80+BG80</f>
        <v>6</v>
      </c>
      <c r="R80" s="406">
        <v>160</v>
      </c>
      <c r="S80" s="232">
        <f t="shared" ref="S80" si="92">T80+Y80+AD80+AI80+AN80+AS80+AX80+BC80</f>
        <v>158</v>
      </c>
      <c r="T80" s="218"/>
      <c r="U80" s="7"/>
      <c r="V80" s="6"/>
      <c r="W80" s="18"/>
      <c r="X80" s="208"/>
      <c r="Y80" s="120"/>
      <c r="Z80" s="7"/>
      <c r="AA80" s="252"/>
      <c r="AB80" s="171"/>
      <c r="AC80" s="128"/>
      <c r="AD80" s="121"/>
      <c r="AE80" s="7"/>
      <c r="AF80" s="6"/>
      <c r="AG80" s="171"/>
      <c r="AH80" s="208"/>
      <c r="AI80" s="121"/>
      <c r="AJ80" s="7"/>
      <c r="AK80" s="252"/>
      <c r="AL80" s="171"/>
      <c r="AM80" s="128"/>
      <c r="AN80" s="418"/>
      <c r="AO80" s="7"/>
      <c r="AP80" s="6"/>
      <c r="AQ80" s="18"/>
      <c r="AR80" s="208"/>
      <c r="AS80" s="536">
        <v>74</v>
      </c>
      <c r="AT80" s="7">
        <v>2</v>
      </c>
      <c r="AU80" s="6"/>
      <c r="AV80" s="71">
        <v>4</v>
      </c>
      <c r="AW80" s="131">
        <v>6</v>
      </c>
      <c r="AX80" s="482">
        <v>36</v>
      </c>
      <c r="AY80" s="7"/>
      <c r="AZ80" s="6"/>
      <c r="BA80" s="18"/>
      <c r="BB80" s="208"/>
      <c r="BC80" s="538">
        <v>48</v>
      </c>
      <c r="BD80" s="7"/>
      <c r="BE80" s="6"/>
      <c r="BF80" s="18"/>
      <c r="BG80" s="287"/>
      <c r="BH80" s="38">
        <f t="shared" si="81"/>
        <v>76</v>
      </c>
      <c r="BP80" s="142"/>
    </row>
    <row r="81" spans="1:68" ht="20.100000000000001" customHeight="1" x14ac:dyDescent="0.25">
      <c r="A81" s="453" t="s">
        <v>92</v>
      </c>
      <c r="B81" s="454" t="s">
        <v>86</v>
      </c>
      <c r="C81" s="480" t="s">
        <v>61</v>
      </c>
      <c r="D81" s="9">
        <v>72</v>
      </c>
      <c r="E81" s="486">
        <f t="shared" ref="E81:E83" si="93">F81-D81</f>
        <v>0</v>
      </c>
      <c r="F81" s="363">
        <f t="shared" si="87"/>
        <v>72</v>
      </c>
      <c r="G81" s="363">
        <v>72</v>
      </c>
      <c r="H81" s="363">
        <f t="shared" si="34"/>
        <v>0</v>
      </c>
      <c r="I81" s="363">
        <f t="shared" si="35"/>
        <v>0</v>
      </c>
      <c r="J81" s="374">
        <f t="shared" si="5"/>
        <v>0</v>
      </c>
      <c r="K81" s="363">
        <f t="shared" si="36"/>
        <v>0</v>
      </c>
      <c r="L81" s="363"/>
      <c r="M81" s="363"/>
      <c r="N81" s="363">
        <f>V81+AA81+AF81+AK81+AP81+AU81+AZ81+BE81</f>
        <v>72</v>
      </c>
      <c r="O81" s="363">
        <f>W81+AB81+AG81+AL81+AQ81+AV81</f>
        <v>0</v>
      </c>
      <c r="P81" s="363">
        <v>0</v>
      </c>
      <c r="Q81" s="363">
        <f>X81+AC81+AH81+AM81+AR81+AW81</f>
        <v>0</v>
      </c>
      <c r="R81" s="406">
        <v>72</v>
      </c>
      <c r="S81" s="232">
        <f>SUM(V81,AA81,AF81,AK81,AP81,AU81,AZ81,BE81)</f>
        <v>72</v>
      </c>
      <c r="T81" s="364"/>
      <c r="U81" s="363"/>
      <c r="V81" s="363"/>
      <c r="W81" s="363"/>
      <c r="X81" s="365"/>
      <c r="Y81" s="366"/>
      <c r="Z81" s="363"/>
      <c r="AA81" s="367"/>
      <c r="AB81" s="367"/>
      <c r="AC81" s="368"/>
      <c r="AD81" s="366"/>
      <c r="AE81" s="363"/>
      <c r="AF81" s="363"/>
      <c r="AG81" s="367"/>
      <c r="AH81" s="365"/>
      <c r="AI81" s="366"/>
      <c r="AJ81" s="363"/>
      <c r="AK81" s="367"/>
      <c r="AL81" s="367"/>
      <c r="AM81" s="368"/>
      <c r="AN81" s="364"/>
      <c r="AO81" s="363"/>
      <c r="AP81" s="363"/>
      <c r="AQ81" s="363"/>
      <c r="AR81" s="365"/>
      <c r="AS81" s="366"/>
      <c r="AT81" s="363"/>
      <c r="AU81" s="363"/>
      <c r="AV81" s="363"/>
      <c r="AW81" s="368"/>
      <c r="AX81" s="367"/>
      <c r="AY81" s="363"/>
      <c r="AZ81" s="419">
        <v>36</v>
      </c>
      <c r="BA81" s="363"/>
      <c r="BB81" s="365"/>
      <c r="BC81" s="366"/>
      <c r="BD81" s="363"/>
      <c r="BE81" s="535">
        <v>36</v>
      </c>
      <c r="BF81" s="18"/>
      <c r="BG81" s="287"/>
      <c r="BH81" s="38">
        <f t="shared" si="81"/>
        <v>0</v>
      </c>
      <c r="BP81" s="142"/>
    </row>
    <row r="82" spans="1:68" ht="20.100000000000001" customHeight="1" x14ac:dyDescent="0.25">
      <c r="A82" s="453" t="s">
        <v>93</v>
      </c>
      <c r="B82" s="454" t="s">
        <v>121</v>
      </c>
      <c r="C82" s="480" t="s">
        <v>61</v>
      </c>
      <c r="D82" s="9">
        <v>144</v>
      </c>
      <c r="E82" s="486">
        <f t="shared" si="93"/>
        <v>0</v>
      </c>
      <c r="F82" s="363">
        <f t="shared" si="87"/>
        <v>144</v>
      </c>
      <c r="G82" s="363">
        <v>144</v>
      </c>
      <c r="H82" s="363">
        <f t="shared" si="34"/>
        <v>0</v>
      </c>
      <c r="I82" s="363">
        <f t="shared" si="35"/>
        <v>0</v>
      </c>
      <c r="J82" s="374">
        <f t="shared" si="5"/>
        <v>0</v>
      </c>
      <c r="K82" s="363">
        <f t="shared" si="36"/>
        <v>0</v>
      </c>
      <c r="L82" s="363"/>
      <c r="M82" s="363"/>
      <c r="N82" s="363">
        <f>V82+AA82+AF82+AK82+AP82+AU82+AZ82+BE82</f>
        <v>144</v>
      </c>
      <c r="O82" s="363">
        <f>W82+AB82+AG82+AL82+AQ82+AV82</f>
        <v>0</v>
      </c>
      <c r="P82" s="363">
        <v>0</v>
      </c>
      <c r="Q82" s="363">
        <f>X82+AC82+AH82+AM82+AR82+AW82</f>
        <v>0</v>
      </c>
      <c r="R82" s="406">
        <v>144</v>
      </c>
      <c r="S82" s="232">
        <f>SUM(V82,AA82,AF82,AK82,AP82,AU82,AZ82,BE82)</f>
        <v>144</v>
      </c>
      <c r="T82" s="364"/>
      <c r="U82" s="363"/>
      <c r="V82" s="363"/>
      <c r="W82" s="363"/>
      <c r="X82" s="365"/>
      <c r="Y82" s="366"/>
      <c r="Z82" s="363"/>
      <c r="AA82" s="367"/>
      <c r="AB82" s="367"/>
      <c r="AC82" s="368"/>
      <c r="AD82" s="366"/>
      <c r="AE82" s="363"/>
      <c r="AF82" s="363"/>
      <c r="AG82" s="367"/>
      <c r="AH82" s="365"/>
      <c r="AI82" s="366"/>
      <c r="AJ82" s="363"/>
      <c r="AK82" s="367"/>
      <c r="AL82" s="367"/>
      <c r="AM82" s="368"/>
      <c r="AN82" s="364"/>
      <c r="AO82" s="363"/>
      <c r="AP82" s="363"/>
      <c r="AQ82" s="363"/>
      <c r="AR82" s="365"/>
      <c r="AS82" s="366"/>
      <c r="AT82" s="363"/>
      <c r="AU82" s="363"/>
      <c r="AV82" s="363"/>
      <c r="AW82" s="368"/>
      <c r="AX82" s="367"/>
      <c r="AY82" s="363"/>
      <c r="AZ82" s="419">
        <v>72</v>
      </c>
      <c r="BA82" s="363"/>
      <c r="BB82" s="365"/>
      <c r="BC82" s="366"/>
      <c r="BD82" s="363"/>
      <c r="BE82" s="535">
        <v>72</v>
      </c>
      <c r="BF82" s="18"/>
      <c r="BG82" s="287"/>
      <c r="BH82" s="38">
        <f t="shared" si="81"/>
        <v>0</v>
      </c>
      <c r="BP82" s="142"/>
    </row>
    <row r="83" spans="1:68" ht="20.100000000000001" customHeight="1" x14ac:dyDescent="0.25">
      <c r="A83" s="431" t="s">
        <v>25</v>
      </c>
      <c r="B83" s="430" t="s">
        <v>134</v>
      </c>
      <c r="C83" s="479"/>
      <c r="D83" s="483"/>
      <c r="E83" s="486">
        <f t="shared" si="93"/>
        <v>0</v>
      </c>
      <c r="F83" s="492"/>
      <c r="G83" s="376"/>
      <c r="H83" s="4">
        <f t="shared" si="34"/>
        <v>0</v>
      </c>
      <c r="I83" s="4">
        <f t="shared" si="35"/>
        <v>0</v>
      </c>
      <c r="J83" s="374">
        <f t="shared" si="5"/>
        <v>0</v>
      </c>
      <c r="K83" s="4">
        <f t="shared" si="36"/>
        <v>0</v>
      </c>
      <c r="L83" s="6"/>
      <c r="M83" s="6"/>
      <c r="N83" s="6"/>
      <c r="O83" s="489">
        <f>SUM(O80:O82)</f>
        <v>4</v>
      </c>
      <c r="P83" s="489">
        <f>SUM(P80:P82)</f>
        <v>2</v>
      </c>
      <c r="Q83" s="489">
        <f>SUM(Q80:Q82)</f>
        <v>6</v>
      </c>
      <c r="R83" s="398"/>
      <c r="S83" s="232"/>
      <c r="T83" s="218"/>
      <c r="U83" s="7"/>
      <c r="V83" s="6"/>
      <c r="W83" s="18"/>
      <c r="X83" s="208"/>
      <c r="Y83" s="120"/>
      <c r="Z83" s="7"/>
      <c r="AA83" s="252"/>
      <c r="AB83" s="171"/>
      <c r="AC83" s="128"/>
      <c r="AD83" s="120"/>
      <c r="AE83" s="7"/>
      <c r="AF83" s="6"/>
      <c r="AG83" s="171"/>
      <c r="AH83" s="208"/>
      <c r="AI83" s="120"/>
      <c r="AJ83" s="7"/>
      <c r="AK83" s="252"/>
      <c r="AL83" s="171"/>
      <c r="AM83" s="128"/>
      <c r="AN83" s="220"/>
      <c r="AO83" s="7"/>
      <c r="AP83" s="6"/>
      <c r="AQ83" s="18"/>
      <c r="AR83" s="211"/>
      <c r="AS83" s="121"/>
      <c r="AT83" s="7"/>
      <c r="AU83" s="6"/>
      <c r="AV83" s="18"/>
      <c r="AW83" s="131"/>
      <c r="AX83" s="252"/>
      <c r="AY83" s="7"/>
      <c r="AZ83" s="6"/>
      <c r="BA83" s="18"/>
      <c r="BB83" s="208"/>
      <c r="BC83" s="121"/>
      <c r="BD83" s="7"/>
      <c r="BE83" s="6"/>
      <c r="BF83" s="18"/>
      <c r="BG83" s="287"/>
      <c r="BH83" s="38">
        <f t="shared" si="81"/>
        <v>0</v>
      </c>
      <c r="BP83" s="142"/>
    </row>
    <row r="84" spans="1:68" ht="20.100000000000001" customHeight="1" x14ac:dyDescent="0.25">
      <c r="A84" s="435" t="s">
        <v>94</v>
      </c>
      <c r="B84" s="434" t="s">
        <v>89</v>
      </c>
      <c r="C84" s="518" t="s">
        <v>178</v>
      </c>
      <c r="D84" s="483"/>
      <c r="E84" s="486">
        <v>13</v>
      </c>
      <c r="F84" s="193">
        <f>H84+I84+N84+O84+Q84</f>
        <v>13</v>
      </c>
      <c r="G84" s="376"/>
      <c r="H84" s="4">
        <f t="shared" si="34"/>
        <v>0</v>
      </c>
      <c r="I84" s="4">
        <f t="shared" si="35"/>
        <v>0</v>
      </c>
      <c r="J84" s="374">
        <f t="shared" si="5"/>
        <v>0</v>
      </c>
      <c r="K84" s="4">
        <f t="shared" si="36"/>
        <v>0</v>
      </c>
      <c r="L84" s="6"/>
      <c r="M84" s="6"/>
      <c r="N84" s="6"/>
      <c r="O84" s="489">
        <f>W84+AB84+AG84+AL84+AQ84+AV84+BA84+BF84</f>
        <v>5</v>
      </c>
      <c r="P84" s="489">
        <v>0</v>
      </c>
      <c r="Q84" s="489">
        <f>X84+AC84+AH84+AM84+AR84+AW84+BB84+BG84</f>
        <v>8</v>
      </c>
      <c r="R84" s="398"/>
      <c r="S84" s="232"/>
      <c r="T84" s="218"/>
      <c r="U84" s="7"/>
      <c r="V84" s="6"/>
      <c r="W84" s="18"/>
      <c r="X84" s="208"/>
      <c r="Y84" s="120"/>
      <c r="Z84" s="7"/>
      <c r="AA84" s="252"/>
      <c r="AB84" s="171"/>
      <c r="AC84" s="128"/>
      <c r="AD84" s="120"/>
      <c r="AE84" s="7"/>
      <c r="AF84" s="6"/>
      <c r="AG84" s="171"/>
      <c r="AH84" s="208"/>
      <c r="AI84" s="120"/>
      <c r="AJ84" s="7"/>
      <c r="AK84" s="252"/>
      <c r="AL84" s="171"/>
      <c r="AM84" s="128"/>
      <c r="AN84" s="220"/>
      <c r="AO84" s="7"/>
      <c r="AP84" s="6"/>
      <c r="AQ84" s="18"/>
      <c r="AR84" s="208"/>
      <c r="AS84" s="121"/>
      <c r="AT84" s="7"/>
      <c r="AU84" s="6"/>
      <c r="AV84" s="18"/>
      <c r="AW84" s="131"/>
      <c r="AX84" s="252"/>
      <c r="AY84" s="7"/>
      <c r="AZ84" s="6"/>
      <c r="BA84" s="18"/>
      <c r="BB84" s="208"/>
      <c r="BC84" s="121"/>
      <c r="BD84" s="7"/>
      <c r="BE84" s="6"/>
      <c r="BF84" s="402">
        <v>5</v>
      </c>
      <c r="BG84" s="544">
        <v>8</v>
      </c>
      <c r="BH84" s="38">
        <f t="shared" si="81"/>
        <v>0</v>
      </c>
      <c r="BP84" s="142"/>
    </row>
    <row r="85" spans="1:68" ht="56.25" customHeight="1" x14ac:dyDescent="0.25">
      <c r="A85" s="452" t="s">
        <v>95</v>
      </c>
      <c r="B85" s="455" t="s">
        <v>248</v>
      </c>
      <c r="C85" s="476" t="s">
        <v>217</v>
      </c>
      <c r="D85" s="356">
        <f>SUM(D86:D91)</f>
        <v>556</v>
      </c>
      <c r="E85" s="356">
        <f>SUM(E86:E91)-E90</f>
        <v>83</v>
      </c>
      <c r="F85" s="356">
        <f>SUM(F86:F87)+F90+F91</f>
        <v>243</v>
      </c>
      <c r="G85" s="356">
        <f>SUM(G86:G91)</f>
        <v>528</v>
      </c>
      <c r="H85" s="356">
        <f>SUM(H86:H91)</f>
        <v>0</v>
      </c>
      <c r="I85" s="356">
        <f>SUM(I86:I91)</f>
        <v>220</v>
      </c>
      <c r="J85" s="374">
        <f t="shared" si="5"/>
        <v>220</v>
      </c>
      <c r="K85" s="356">
        <f>SUM(K86:K91)</f>
        <v>101</v>
      </c>
      <c r="L85" s="356">
        <f>SUM(L86:L91)</f>
        <v>119</v>
      </c>
      <c r="M85" s="356">
        <f>SUM(M86:M91)</f>
        <v>0</v>
      </c>
      <c r="N85" s="356">
        <f>SUM(N86:N91)</f>
        <v>396</v>
      </c>
      <c r="O85" s="356">
        <f>SUM(O90:O91)</f>
        <v>9</v>
      </c>
      <c r="P85" s="356">
        <f>SUM(P90:P91)</f>
        <v>0</v>
      </c>
      <c r="Q85" s="356">
        <f>SUM(Q90:Q91)</f>
        <v>14</v>
      </c>
      <c r="R85" s="378">
        <f>SUM(R86:R89)</f>
        <v>556</v>
      </c>
      <c r="S85" s="233">
        <f>SUM(S86:S89)</f>
        <v>616</v>
      </c>
      <c r="T85" s="357">
        <f t="shared" ref="T85:BG85" si="94">SUM(T86:T91)</f>
        <v>0</v>
      </c>
      <c r="U85" s="356">
        <f t="shared" si="94"/>
        <v>0</v>
      </c>
      <c r="V85" s="356">
        <f t="shared" si="94"/>
        <v>0</v>
      </c>
      <c r="W85" s="356">
        <f t="shared" si="94"/>
        <v>0</v>
      </c>
      <c r="X85" s="358">
        <f t="shared" si="94"/>
        <v>0</v>
      </c>
      <c r="Y85" s="359">
        <f t="shared" si="94"/>
        <v>0</v>
      </c>
      <c r="Z85" s="356">
        <f t="shared" si="94"/>
        <v>0</v>
      </c>
      <c r="AA85" s="356">
        <f t="shared" si="94"/>
        <v>0</v>
      </c>
      <c r="AB85" s="356">
        <f t="shared" si="94"/>
        <v>0</v>
      </c>
      <c r="AC85" s="360">
        <f t="shared" si="94"/>
        <v>0</v>
      </c>
      <c r="AD85" s="359">
        <f t="shared" si="94"/>
        <v>0</v>
      </c>
      <c r="AE85" s="356">
        <f t="shared" si="94"/>
        <v>0</v>
      </c>
      <c r="AF85" s="356">
        <f t="shared" si="94"/>
        <v>0</v>
      </c>
      <c r="AG85" s="361">
        <f t="shared" si="94"/>
        <v>0</v>
      </c>
      <c r="AH85" s="358">
        <f t="shared" si="94"/>
        <v>0</v>
      </c>
      <c r="AI85" s="359">
        <f t="shared" si="94"/>
        <v>0</v>
      </c>
      <c r="AJ85" s="356">
        <f t="shared" si="94"/>
        <v>0</v>
      </c>
      <c r="AK85" s="356">
        <f t="shared" si="94"/>
        <v>0</v>
      </c>
      <c r="AL85" s="356">
        <f t="shared" si="94"/>
        <v>0</v>
      </c>
      <c r="AM85" s="360">
        <f t="shared" si="94"/>
        <v>0</v>
      </c>
      <c r="AN85" s="357">
        <f t="shared" si="94"/>
        <v>0</v>
      </c>
      <c r="AO85" s="356">
        <f t="shared" si="94"/>
        <v>0</v>
      </c>
      <c r="AP85" s="356">
        <f t="shared" si="94"/>
        <v>0</v>
      </c>
      <c r="AQ85" s="356">
        <f t="shared" si="94"/>
        <v>0</v>
      </c>
      <c r="AR85" s="358">
        <f t="shared" si="94"/>
        <v>0</v>
      </c>
      <c r="AS85" s="359">
        <f t="shared" si="94"/>
        <v>76</v>
      </c>
      <c r="AT85" s="356">
        <f t="shared" si="94"/>
        <v>0</v>
      </c>
      <c r="AU85" s="356">
        <f t="shared" si="94"/>
        <v>180</v>
      </c>
      <c r="AV85" s="356">
        <f t="shared" si="94"/>
        <v>0</v>
      </c>
      <c r="AW85" s="360">
        <f t="shared" si="94"/>
        <v>0</v>
      </c>
      <c r="AX85" s="361">
        <f t="shared" si="94"/>
        <v>72</v>
      </c>
      <c r="AY85" s="356">
        <f t="shared" si="94"/>
        <v>0</v>
      </c>
      <c r="AZ85" s="356">
        <f t="shared" si="94"/>
        <v>72</v>
      </c>
      <c r="BA85" s="356">
        <f t="shared" si="94"/>
        <v>0</v>
      </c>
      <c r="BB85" s="358">
        <f t="shared" si="94"/>
        <v>0</v>
      </c>
      <c r="BC85" s="359">
        <f t="shared" si="94"/>
        <v>72</v>
      </c>
      <c r="BD85" s="356">
        <f t="shared" si="94"/>
        <v>0</v>
      </c>
      <c r="BE85" s="356">
        <f t="shared" si="94"/>
        <v>144</v>
      </c>
      <c r="BF85" s="356">
        <f t="shared" si="94"/>
        <v>9</v>
      </c>
      <c r="BG85" s="362">
        <f t="shared" si="94"/>
        <v>14</v>
      </c>
      <c r="BH85" s="38">
        <f t="shared" si="81"/>
        <v>76</v>
      </c>
      <c r="BP85" s="142"/>
    </row>
    <row r="86" spans="1:68" ht="39.75" customHeight="1" x14ac:dyDescent="0.25">
      <c r="A86" s="435" t="s">
        <v>96</v>
      </c>
      <c r="B86" s="429" t="s">
        <v>249</v>
      </c>
      <c r="C86" s="475" t="s">
        <v>266</v>
      </c>
      <c r="D86" s="529">
        <v>128</v>
      </c>
      <c r="E86" s="486">
        <f>F86-D86</f>
        <v>6</v>
      </c>
      <c r="F86" s="193">
        <f t="shared" si="87"/>
        <v>134</v>
      </c>
      <c r="G86" s="17">
        <v>72</v>
      </c>
      <c r="H86" s="4">
        <f t="shared" si="34"/>
        <v>0</v>
      </c>
      <c r="I86" s="4">
        <f t="shared" si="35"/>
        <v>129</v>
      </c>
      <c r="J86" s="374">
        <f t="shared" si="5"/>
        <v>129</v>
      </c>
      <c r="K86" s="4">
        <f t="shared" si="36"/>
        <v>57</v>
      </c>
      <c r="L86" s="167">
        <v>72</v>
      </c>
      <c r="M86" s="6"/>
      <c r="N86" s="6"/>
      <c r="O86" s="14">
        <f>W86+AB86+AG86+AL86+AQ86+AV86+BA86+BF86</f>
        <v>2</v>
      </c>
      <c r="P86" s="6">
        <f t="shared" ref="P86:P87" si="95">U86+Z86+AE86+AJ86+AO86+AT86+AY86+BD86</f>
        <v>0</v>
      </c>
      <c r="Q86" s="14">
        <f t="shared" ref="Q86:Q87" si="96">X86+AC86+AH86+AM86+AR86+AW86+BB86+BG86</f>
        <v>3</v>
      </c>
      <c r="R86" s="398">
        <v>128</v>
      </c>
      <c r="S86" s="232">
        <f t="shared" ref="S86:S87" si="97">T86+Y86+AD86+AI86+AN86+AS86+AX86+BC86</f>
        <v>129</v>
      </c>
      <c r="T86" s="218"/>
      <c r="U86" s="7"/>
      <c r="V86" s="6"/>
      <c r="W86" s="18"/>
      <c r="X86" s="208"/>
      <c r="Y86" s="120"/>
      <c r="Z86" s="7"/>
      <c r="AA86" s="252"/>
      <c r="AB86" s="171"/>
      <c r="AC86" s="128"/>
      <c r="AD86" s="121"/>
      <c r="AE86" s="7"/>
      <c r="AF86" s="6"/>
      <c r="AG86" s="171"/>
      <c r="AH86" s="208"/>
      <c r="AI86" s="121"/>
      <c r="AJ86" s="7"/>
      <c r="AK86" s="252"/>
      <c r="AL86" s="171"/>
      <c r="AM86" s="128"/>
      <c r="AN86" s="220"/>
      <c r="AO86" s="7"/>
      <c r="AP86" s="6"/>
      <c r="AQ86" s="18"/>
      <c r="AR86" s="208"/>
      <c r="AS86" s="539">
        <v>57</v>
      </c>
      <c r="AT86" s="7"/>
      <c r="AU86" s="6"/>
      <c r="AV86" s="18"/>
      <c r="AW86" s="128"/>
      <c r="AX86" s="482">
        <v>36</v>
      </c>
      <c r="AY86" s="7"/>
      <c r="AZ86" s="6"/>
      <c r="BA86" s="18"/>
      <c r="BB86" s="208"/>
      <c r="BC86" s="537">
        <v>36</v>
      </c>
      <c r="BD86" s="7"/>
      <c r="BE86" s="6"/>
      <c r="BF86" s="71">
        <v>2</v>
      </c>
      <c r="BG86" s="288">
        <v>3</v>
      </c>
      <c r="BH86" s="38">
        <f t="shared" si="81"/>
        <v>57</v>
      </c>
      <c r="BP86" s="142"/>
    </row>
    <row r="87" spans="1:68" ht="52.5" customHeight="1" x14ac:dyDescent="0.25">
      <c r="A87" s="435" t="s">
        <v>97</v>
      </c>
      <c r="B87" s="429" t="s">
        <v>250</v>
      </c>
      <c r="C87" s="477" t="s">
        <v>266</v>
      </c>
      <c r="D87" s="529">
        <v>32</v>
      </c>
      <c r="E87" s="486">
        <f t="shared" ref="E87:E90" si="98">F87-D87</f>
        <v>64</v>
      </c>
      <c r="F87" s="193">
        <f t="shared" si="87"/>
        <v>96</v>
      </c>
      <c r="G87" s="17">
        <v>60</v>
      </c>
      <c r="H87" s="4">
        <f t="shared" si="34"/>
        <v>0</v>
      </c>
      <c r="I87" s="4">
        <f t="shared" si="35"/>
        <v>91</v>
      </c>
      <c r="J87" s="374">
        <f t="shared" si="5"/>
        <v>91</v>
      </c>
      <c r="K87" s="4">
        <f t="shared" si="36"/>
        <v>44</v>
      </c>
      <c r="L87" s="167">
        <v>47</v>
      </c>
      <c r="M87" s="6"/>
      <c r="N87" s="6"/>
      <c r="O87" s="14">
        <f t="shared" ref="O87" si="99">W87+AB87+AG87+AL87+AQ87+AV87+BA87+BF87</f>
        <v>2</v>
      </c>
      <c r="P87" s="6">
        <f t="shared" si="95"/>
        <v>0</v>
      </c>
      <c r="Q87" s="14">
        <f t="shared" si="96"/>
        <v>3</v>
      </c>
      <c r="R87" s="398">
        <v>32</v>
      </c>
      <c r="S87" s="232">
        <f t="shared" si="97"/>
        <v>91</v>
      </c>
      <c r="T87" s="218"/>
      <c r="U87" s="7"/>
      <c r="V87" s="6"/>
      <c r="W87" s="18"/>
      <c r="X87" s="208"/>
      <c r="Y87" s="120"/>
      <c r="Z87" s="7"/>
      <c r="AA87" s="252"/>
      <c r="AB87" s="171"/>
      <c r="AC87" s="128"/>
      <c r="AD87" s="120"/>
      <c r="AE87" s="7"/>
      <c r="AF87" s="6"/>
      <c r="AG87" s="171"/>
      <c r="AH87" s="208"/>
      <c r="AI87" s="120"/>
      <c r="AJ87" s="7"/>
      <c r="AK87" s="252"/>
      <c r="AL87" s="171"/>
      <c r="AM87" s="128"/>
      <c r="AN87" s="220"/>
      <c r="AO87" s="7"/>
      <c r="AP87" s="6"/>
      <c r="AQ87" s="18"/>
      <c r="AR87" s="208"/>
      <c r="AS87" s="539">
        <v>19</v>
      </c>
      <c r="AT87" s="7"/>
      <c r="AU87" s="6"/>
      <c r="AV87" s="18"/>
      <c r="AW87" s="128"/>
      <c r="AX87" s="482">
        <v>36</v>
      </c>
      <c r="AY87" s="7"/>
      <c r="AZ87" s="6"/>
      <c r="BA87" s="18"/>
      <c r="BB87" s="208"/>
      <c r="BC87" s="537">
        <v>36</v>
      </c>
      <c r="BD87" s="7"/>
      <c r="BE87" s="6"/>
      <c r="BF87" s="18">
        <v>2</v>
      </c>
      <c r="BG87" s="287">
        <v>3</v>
      </c>
      <c r="BH87" s="38">
        <f t="shared" si="81"/>
        <v>19</v>
      </c>
      <c r="BP87" s="142"/>
    </row>
    <row r="88" spans="1:68" ht="20.100000000000001" customHeight="1" x14ac:dyDescent="0.25">
      <c r="A88" s="453" t="s">
        <v>98</v>
      </c>
      <c r="B88" s="454" t="s">
        <v>86</v>
      </c>
      <c r="C88" s="480" t="s">
        <v>281</v>
      </c>
      <c r="D88" s="9">
        <v>108</v>
      </c>
      <c r="E88" s="486">
        <f t="shared" si="98"/>
        <v>0</v>
      </c>
      <c r="F88" s="363">
        <f t="shared" si="87"/>
        <v>108</v>
      </c>
      <c r="G88" s="363">
        <v>108</v>
      </c>
      <c r="H88" s="363">
        <f t="shared" si="34"/>
        <v>0</v>
      </c>
      <c r="I88" s="363">
        <f t="shared" si="35"/>
        <v>0</v>
      </c>
      <c r="J88" s="374">
        <f t="shared" ref="J88:J102" si="100">K88+L88+M88</f>
        <v>0</v>
      </c>
      <c r="K88" s="363">
        <f t="shared" si="36"/>
        <v>0</v>
      </c>
      <c r="L88" s="363"/>
      <c r="M88" s="363"/>
      <c r="N88" s="363">
        <f>V88+AA88+AF88+AK88+AP88+AU88+AZ88+BE88</f>
        <v>108</v>
      </c>
      <c r="O88" s="363">
        <f>W88+AB88+AG88+AL88+AQ88+AV88</f>
        <v>0</v>
      </c>
      <c r="P88" s="363">
        <v>0</v>
      </c>
      <c r="Q88" s="363">
        <f>X88+AC88+AH88+AM88+AR88+AW88</f>
        <v>0</v>
      </c>
      <c r="R88" s="398">
        <v>108</v>
      </c>
      <c r="S88" s="232">
        <f>SUM(V88,AA88,AF88,AK88,AP88,AU88,AZ88,BE88)</f>
        <v>108</v>
      </c>
      <c r="T88" s="364"/>
      <c r="U88" s="363"/>
      <c r="V88" s="363"/>
      <c r="W88" s="363"/>
      <c r="X88" s="365"/>
      <c r="Y88" s="366"/>
      <c r="Z88" s="363"/>
      <c r="AA88" s="367"/>
      <c r="AB88" s="367"/>
      <c r="AC88" s="368"/>
      <c r="AD88" s="366"/>
      <c r="AE88" s="363"/>
      <c r="AF88" s="363"/>
      <c r="AG88" s="367"/>
      <c r="AH88" s="365"/>
      <c r="AI88" s="366"/>
      <c r="AJ88" s="363"/>
      <c r="AK88" s="367"/>
      <c r="AL88" s="367"/>
      <c r="AM88" s="368"/>
      <c r="AN88" s="364"/>
      <c r="AO88" s="363"/>
      <c r="AP88" s="363"/>
      <c r="AQ88" s="363"/>
      <c r="AR88" s="365"/>
      <c r="AS88" s="366"/>
      <c r="AT88" s="363"/>
      <c r="AU88" s="419">
        <v>72</v>
      </c>
      <c r="AV88" s="363"/>
      <c r="AW88" s="368"/>
      <c r="AX88" s="367"/>
      <c r="AY88" s="363"/>
      <c r="AZ88" s="419"/>
      <c r="BA88" s="363"/>
      <c r="BB88" s="365"/>
      <c r="BC88" s="366"/>
      <c r="BD88" s="363"/>
      <c r="BE88" s="535">
        <v>36</v>
      </c>
      <c r="BF88" s="363"/>
      <c r="BG88" s="369"/>
      <c r="BH88" s="38">
        <f t="shared" si="81"/>
        <v>0</v>
      </c>
      <c r="BP88" s="142"/>
    </row>
    <row r="89" spans="1:68" ht="20.100000000000001" customHeight="1" x14ac:dyDescent="0.25">
      <c r="A89" s="453" t="s">
        <v>100</v>
      </c>
      <c r="B89" s="454" t="s">
        <v>121</v>
      </c>
      <c r="C89" s="480" t="s">
        <v>267</v>
      </c>
      <c r="D89" s="9">
        <v>288</v>
      </c>
      <c r="E89" s="486">
        <f t="shared" si="98"/>
        <v>0</v>
      </c>
      <c r="F89" s="363">
        <f t="shared" si="87"/>
        <v>288</v>
      </c>
      <c r="G89" s="363">
        <v>288</v>
      </c>
      <c r="H89" s="363">
        <f t="shared" si="34"/>
        <v>0</v>
      </c>
      <c r="I89" s="363">
        <f t="shared" si="35"/>
        <v>0</v>
      </c>
      <c r="J89" s="374">
        <f t="shared" si="100"/>
        <v>0</v>
      </c>
      <c r="K89" s="363">
        <f t="shared" si="36"/>
        <v>0</v>
      </c>
      <c r="L89" s="363"/>
      <c r="M89" s="363"/>
      <c r="N89" s="363">
        <f>V89+AA89+AF89+AK89+AP89+AU89+AZ89+BE89</f>
        <v>288</v>
      </c>
      <c r="O89" s="363">
        <f>W89+AB89+AG89+AL89+AQ89+AV89</f>
        <v>0</v>
      </c>
      <c r="P89" s="363">
        <v>0</v>
      </c>
      <c r="Q89" s="363">
        <f>X89+AC89+AH89+AM89+AR89+AW89</f>
        <v>0</v>
      </c>
      <c r="R89" s="398">
        <v>288</v>
      </c>
      <c r="S89" s="232">
        <f>SUM(V89,AA89,AF89,AK89,AP89,AU89,AZ89,BE89)</f>
        <v>288</v>
      </c>
      <c r="T89" s="364"/>
      <c r="U89" s="363"/>
      <c r="V89" s="363"/>
      <c r="W89" s="363"/>
      <c r="X89" s="365"/>
      <c r="Y89" s="366"/>
      <c r="Z89" s="363"/>
      <c r="AA89" s="367"/>
      <c r="AB89" s="367"/>
      <c r="AC89" s="368"/>
      <c r="AD89" s="366"/>
      <c r="AE89" s="363"/>
      <c r="AF89" s="363"/>
      <c r="AG89" s="367"/>
      <c r="AH89" s="365"/>
      <c r="AI89" s="366"/>
      <c r="AJ89" s="363"/>
      <c r="AK89" s="367"/>
      <c r="AL89" s="367"/>
      <c r="AM89" s="368"/>
      <c r="AN89" s="364"/>
      <c r="AO89" s="363"/>
      <c r="AP89" s="363"/>
      <c r="AQ89" s="363"/>
      <c r="AR89" s="365"/>
      <c r="AS89" s="366"/>
      <c r="AT89" s="363"/>
      <c r="AU89" s="535">
        <v>108</v>
      </c>
      <c r="AV89" s="363"/>
      <c r="AW89" s="368"/>
      <c r="AX89" s="367"/>
      <c r="AY89" s="363"/>
      <c r="AZ89" s="419">
        <v>72</v>
      </c>
      <c r="BA89" s="363"/>
      <c r="BB89" s="365"/>
      <c r="BC89" s="366"/>
      <c r="BD89" s="363"/>
      <c r="BE89" s="535">
        <v>108</v>
      </c>
      <c r="BF89" s="363"/>
      <c r="BG89" s="369"/>
      <c r="BH89" s="38">
        <f t="shared" si="81"/>
        <v>0</v>
      </c>
      <c r="BP89" s="142"/>
    </row>
    <row r="90" spans="1:68" ht="20.100000000000001" customHeight="1" x14ac:dyDescent="0.25">
      <c r="A90" s="431" t="s">
        <v>25</v>
      </c>
      <c r="B90" s="456" t="s">
        <v>134</v>
      </c>
      <c r="C90" s="479"/>
      <c r="D90" s="483"/>
      <c r="E90" s="486">
        <f t="shared" si="98"/>
        <v>0</v>
      </c>
      <c r="F90" s="492"/>
      <c r="G90" s="376"/>
      <c r="H90" s="4">
        <f t="shared" si="34"/>
        <v>0</v>
      </c>
      <c r="I90" s="4">
        <f t="shared" si="35"/>
        <v>0</v>
      </c>
      <c r="J90" s="374">
        <f t="shared" si="100"/>
        <v>0</v>
      </c>
      <c r="K90" s="4">
        <f t="shared" si="36"/>
        <v>0</v>
      </c>
      <c r="L90" s="6"/>
      <c r="M90" s="6"/>
      <c r="N90" s="6"/>
      <c r="O90" s="489">
        <f>SUM(O86:O89)</f>
        <v>4</v>
      </c>
      <c r="P90" s="489">
        <f>SUM(P86:P89)</f>
        <v>0</v>
      </c>
      <c r="Q90" s="489">
        <f>SUM(Q86:Q89)</f>
        <v>6</v>
      </c>
      <c r="R90" s="398"/>
      <c r="S90" s="232"/>
      <c r="T90" s="218"/>
      <c r="U90" s="7"/>
      <c r="V90" s="6"/>
      <c r="W90" s="18"/>
      <c r="X90" s="208"/>
      <c r="Y90" s="120"/>
      <c r="Z90" s="7"/>
      <c r="AA90" s="252"/>
      <c r="AB90" s="171"/>
      <c r="AC90" s="128"/>
      <c r="AD90" s="120"/>
      <c r="AE90" s="7"/>
      <c r="AF90" s="6"/>
      <c r="AG90" s="171"/>
      <c r="AH90" s="208"/>
      <c r="AI90" s="120"/>
      <c r="AJ90" s="7"/>
      <c r="AK90" s="252"/>
      <c r="AL90" s="171"/>
      <c r="AM90" s="128"/>
      <c r="AN90" s="220"/>
      <c r="AO90" s="7"/>
      <c r="AP90" s="6"/>
      <c r="AQ90" s="18"/>
      <c r="AR90" s="208"/>
      <c r="AS90" s="121"/>
      <c r="AT90" s="7"/>
      <c r="AU90" s="6"/>
      <c r="AV90" s="18"/>
      <c r="AW90" s="128"/>
      <c r="AX90" s="252"/>
      <c r="AY90" s="7"/>
      <c r="AZ90" s="6"/>
      <c r="BA90" s="18"/>
      <c r="BB90" s="208"/>
      <c r="BC90" s="121"/>
      <c r="BD90" s="7"/>
      <c r="BE90" s="6"/>
      <c r="BF90" s="18"/>
      <c r="BG90" s="287"/>
      <c r="BH90" s="38">
        <f t="shared" si="81"/>
        <v>0</v>
      </c>
      <c r="BP90" s="142"/>
    </row>
    <row r="91" spans="1:68" ht="20.100000000000001" customHeight="1" x14ac:dyDescent="0.25">
      <c r="A91" s="435" t="s">
        <v>144</v>
      </c>
      <c r="B91" s="434" t="s">
        <v>89</v>
      </c>
      <c r="C91" s="518" t="s">
        <v>178</v>
      </c>
      <c r="D91" s="483"/>
      <c r="E91" s="486">
        <v>13</v>
      </c>
      <c r="F91" s="4">
        <f t="shared" si="87"/>
        <v>13</v>
      </c>
      <c r="G91" s="376"/>
      <c r="H91" s="4">
        <f t="shared" si="34"/>
        <v>0</v>
      </c>
      <c r="I91" s="4">
        <f t="shared" si="35"/>
        <v>0</v>
      </c>
      <c r="J91" s="374">
        <f t="shared" si="100"/>
        <v>0</v>
      </c>
      <c r="K91" s="4">
        <f t="shared" si="36"/>
        <v>0</v>
      </c>
      <c r="L91" s="6"/>
      <c r="M91" s="6"/>
      <c r="N91" s="6"/>
      <c r="O91" s="489">
        <f>W91+AB91+AG91+AL91+AQ91+AV91+BA91+BF91</f>
        <v>5</v>
      </c>
      <c r="P91" s="489">
        <v>0</v>
      </c>
      <c r="Q91" s="489">
        <f>X91+AC91+AH91+AM91+AR91+AW91+BB91+BG91</f>
        <v>8</v>
      </c>
      <c r="R91" s="398"/>
      <c r="S91" s="232"/>
      <c r="T91" s="218"/>
      <c r="U91" s="7"/>
      <c r="V91" s="6"/>
      <c r="W91" s="18"/>
      <c r="X91" s="208"/>
      <c r="Y91" s="120"/>
      <c r="Z91" s="7"/>
      <c r="AA91" s="252"/>
      <c r="AB91" s="171"/>
      <c r="AC91" s="128"/>
      <c r="AD91" s="120"/>
      <c r="AE91" s="7"/>
      <c r="AF91" s="6"/>
      <c r="AG91" s="171"/>
      <c r="AH91" s="208"/>
      <c r="AI91" s="120"/>
      <c r="AJ91" s="7"/>
      <c r="AK91" s="252"/>
      <c r="AL91" s="171"/>
      <c r="AM91" s="128"/>
      <c r="AN91" s="220"/>
      <c r="AO91" s="7"/>
      <c r="AP91" s="6"/>
      <c r="AQ91" s="18"/>
      <c r="AR91" s="208"/>
      <c r="AS91" s="121"/>
      <c r="AT91" s="7"/>
      <c r="AU91" s="6"/>
      <c r="AV91" s="18"/>
      <c r="AW91" s="128"/>
      <c r="AX91" s="252"/>
      <c r="AY91" s="7"/>
      <c r="AZ91" s="6"/>
      <c r="BA91" s="18"/>
      <c r="BB91" s="208"/>
      <c r="BC91" s="121"/>
      <c r="BD91" s="7"/>
      <c r="BE91" s="6"/>
      <c r="BF91" s="402">
        <v>5</v>
      </c>
      <c r="BG91" s="544">
        <v>8</v>
      </c>
      <c r="BH91" s="38">
        <f t="shared" si="81"/>
        <v>0</v>
      </c>
      <c r="BP91" s="142"/>
    </row>
    <row r="92" spans="1:68" ht="28.5" x14ac:dyDescent="0.25">
      <c r="A92" s="457" t="s">
        <v>101</v>
      </c>
      <c r="B92" s="583" t="s">
        <v>287</v>
      </c>
      <c r="C92" s="379"/>
      <c r="D92" s="488" t="s">
        <v>274</v>
      </c>
      <c r="E92" s="488">
        <f t="shared" ref="E92" si="101">F92-D92</f>
        <v>144</v>
      </c>
      <c r="F92" s="381">
        <v>144</v>
      </c>
      <c r="G92" s="381"/>
      <c r="H92" s="379"/>
      <c r="I92" s="379"/>
      <c r="J92" s="377">
        <f t="shared" si="100"/>
        <v>0</v>
      </c>
      <c r="K92" s="379"/>
      <c r="L92" s="379"/>
      <c r="M92" s="379"/>
      <c r="N92" s="381">
        <f>V92+AA92+AF92+AK92+AP92+AU92+AZ92+BE92</f>
        <v>144</v>
      </c>
      <c r="O92" s="379"/>
      <c r="P92" s="379"/>
      <c r="Q92" s="379"/>
      <c r="R92" s="379"/>
      <c r="S92" s="234"/>
      <c r="T92" s="382"/>
      <c r="U92" s="379"/>
      <c r="V92" s="379"/>
      <c r="W92" s="379"/>
      <c r="X92" s="383"/>
      <c r="Y92" s="384"/>
      <c r="Z92" s="379"/>
      <c r="AA92" s="379"/>
      <c r="AB92" s="379"/>
      <c r="AC92" s="385"/>
      <c r="AD92" s="384"/>
      <c r="AE92" s="379"/>
      <c r="AF92" s="379"/>
      <c r="AG92" s="386"/>
      <c r="AH92" s="383"/>
      <c r="AI92" s="384"/>
      <c r="AJ92" s="379"/>
      <c r="AK92" s="379"/>
      <c r="AL92" s="379"/>
      <c r="AM92" s="385"/>
      <c r="AN92" s="382"/>
      <c r="AO92" s="379"/>
      <c r="AP92" s="379"/>
      <c r="AQ92" s="379"/>
      <c r="AR92" s="383"/>
      <c r="AS92" s="387"/>
      <c r="AT92" s="379"/>
      <c r="AU92" s="379"/>
      <c r="AV92" s="379"/>
      <c r="AW92" s="385"/>
      <c r="AX92" s="386"/>
      <c r="AY92" s="379"/>
      <c r="AZ92" s="379"/>
      <c r="BA92" s="379"/>
      <c r="BB92" s="383"/>
      <c r="BC92" s="384"/>
      <c r="BD92" s="379"/>
      <c r="BE92" s="381">
        <v>144</v>
      </c>
      <c r="BF92" s="379"/>
      <c r="BG92" s="388"/>
      <c r="BH92" s="38">
        <f t="shared" si="81"/>
        <v>0</v>
      </c>
      <c r="BI92" s="29"/>
      <c r="BJ92" s="29"/>
      <c r="BP92" s="142"/>
    </row>
    <row r="93" spans="1:68" ht="52.5" customHeight="1" x14ac:dyDescent="0.25">
      <c r="A93" s="458"/>
      <c r="B93" s="517" t="s">
        <v>208</v>
      </c>
      <c r="C93" s="13"/>
      <c r="D93" s="484"/>
      <c r="E93" s="486">
        <v>252</v>
      </c>
      <c r="F93" s="493">
        <f>O93+P93+Q93</f>
        <v>264</v>
      </c>
      <c r="G93" s="58"/>
      <c r="H93" s="68"/>
      <c r="I93" s="68"/>
      <c r="J93" s="374">
        <f t="shared" si="100"/>
        <v>0</v>
      </c>
      <c r="K93" s="68"/>
      <c r="L93" s="569"/>
      <c r="M93" s="68"/>
      <c r="N93" s="67"/>
      <c r="O93" s="67">
        <f>O18+O38</f>
        <v>132</v>
      </c>
      <c r="P93" s="67">
        <f>P18+P38</f>
        <v>12</v>
      </c>
      <c r="Q93" s="67">
        <f>Q18+Q38</f>
        <v>120</v>
      </c>
      <c r="R93" s="400"/>
      <c r="S93" s="178"/>
      <c r="T93" s="304"/>
      <c r="U93" s="305"/>
      <c r="V93" s="306"/>
      <c r="W93" s="65">
        <f>W18+W38</f>
        <v>0</v>
      </c>
      <c r="X93" s="307">
        <f>X18+X38</f>
        <v>0</v>
      </c>
      <c r="Y93" s="308"/>
      <c r="Z93" s="305"/>
      <c r="AA93" s="306"/>
      <c r="AB93" s="463">
        <f>AB18+AB38</f>
        <v>42</v>
      </c>
      <c r="AC93" s="309">
        <f>AC18+AC38</f>
        <v>30</v>
      </c>
      <c r="AD93" s="308"/>
      <c r="AE93" s="305"/>
      <c r="AF93" s="306"/>
      <c r="AG93" s="172">
        <f>AG18+AG38</f>
        <v>24</v>
      </c>
      <c r="AH93" s="307">
        <f>AH18+AH38</f>
        <v>12</v>
      </c>
      <c r="AI93" s="308"/>
      <c r="AJ93" s="305"/>
      <c r="AK93" s="306"/>
      <c r="AL93" s="65">
        <f>AL18+AL38</f>
        <v>18</v>
      </c>
      <c r="AM93" s="463">
        <f>AM18+AM38</f>
        <v>18</v>
      </c>
      <c r="AN93" s="304"/>
      <c r="AO93" s="305"/>
      <c r="AP93" s="306"/>
      <c r="AQ93" s="65">
        <f>AQ16+AQ38</f>
        <v>16</v>
      </c>
      <c r="AR93" s="307">
        <f>AR16+AR38</f>
        <v>20</v>
      </c>
      <c r="AS93" s="308"/>
      <c r="AT93" s="305"/>
      <c r="AU93" s="306"/>
      <c r="AV93" s="65">
        <f>AV18+AV38</f>
        <v>18</v>
      </c>
      <c r="AW93" s="310">
        <f>AW18+AW38</f>
        <v>18</v>
      </c>
      <c r="AX93" s="311"/>
      <c r="AY93" s="305"/>
      <c r="AZ93" s="306"/>
      <c r="BA93" s="65">
        <f>BA18+BA38</f>
        <v>0</v>
      </c>
      <c r="BB93" s="307">
        <f>BB18+BB38</f>
        <v>0</v>
      </c>
      <c r="BC93" s="308"/>
      <c r="BD93" s="305"/>
      <c r="BE93" s="306"/>
      <c r="BF93" s="65">
        <f>BJ93</f>
        <v>0</v>
      </c>
      <c r="BG93" s="309">
        <f>BG18+BG38</f>
        <v>22</v>
      </c>
      <c r="BH93" s="38">
        <f t="shared" si="81"/>
        <v>0</v>
      </c>
      <c r="BI93" s="29"/>
      <c r="BJ93" s="29"/>
      <c r="BP93" s="142"/>
    </row>
    <row r="94" spans="1:68" ht="31.15" customHeight="1" x14ac:dyDescent="0.25">
      <c r="A94" s="656" t="s">
        <v>132</v>
      </c>
      <c r="B94" s="657"/>
      <c r="C94" s="191"/>
      <c r="D94" s="66"/>
      <c r="E94" s="487"/>
      <c r="F94" s="67">
        <f>T94+Y94+AD94+AI94+AN94+AS94+AX94+BC94</f>
        <v>4411</v>
      </c>
      <c r="G94" s="58"/>
      <c r="H94" s="68"/>
      <c r="I94" s="14"/>
      <c r="J94" s="374">
        <f t="shared" si="100"/>
        <v>0</v>
      </c>
      <c r="K94" s="68"/>
      <c r="L94" s="569"/>
      <c r="M94" s="68"/>
      <c r="N94" s="14"/>
      <c r="O94" s="68"/>
      <c r="P94" s="535">
        <v>2</v>
      </c>
      <c r="Q94" s="68"/>
      <c r="R94" s="399"/>
      <c r="S94" s="234"/>
      <c r="T94" s="427">
        <f>T18+T38</f>
        <v>612</v>
      </c>
      <c r="U94" s="305"/>
      <c r="V94" s="306"/>
      <c r="W94" s="313"/>
      <c r="X94" s="314"/>
      <c r="Y94" s="315">
        <f>Y18+Y38</f>
        <v>787</v>
      </c>
      <c r="Z94" s="305"/>
      <c r="AA94" s="311"/>
      <c r="AB94" s="316"/>
      <c r="AC94" s="317"/>
      <c r="AD94" s="315">
        <f>AD18+AD38</f>
        <v>574</v>
      </c>
      <c r="AE94" s="305"/>
      <c r="AF94" s="306"/>
      <c r="AG94" s="316"/>
      <c r="AH94" s="314"/>
      <c r="AI94" s="315">
        <f>AI18+AI38</f>
        <v>646</v>
      </c>
      <c r="AJ94" s="305"/>
      <c r="AK94" s="311"/>
      <c r="AL94" s="316"/>
      <c r="AM94" s="317"/>
      <c r="AN94" s="312">
        <f>AN18+AN38</f>
        <v>464</v>
      </c>
      <c r="AO94" s="305"/>
      <c r="AP94" s="306"/>
      <c r="AQ94" s="318"/>
      <c r="AR94" s="314"/>
      <c r="AS94" s="315">
        <f>AS18+AS38</f>
        <v>682</v>
      </c>
      <c r="AT94" s="305"/>
      <c r="AU94" s="306"/>
      <c r="AV94" s="318"/>
      <c r="AW94" s="317"/>
      <c r="AX94" s="311">
        <f>AX18+AX38</f>
        <v>432</v>
      </c>
      <c r="AY94" s="305"/>
      <c r="AZ94" s="306"/>
      <c r="BA94" s="318"/>
      <c r="BB94" s="314"/>
      <c r="BC94" s="308">
        <f>BC18+BC38</f>
        <v>214</v>
      </c>
      <c r="BD94" s="305"/>
      <c r="BE94" s="306"/>
      <c r="BF94" s="318"/>
      <c r="BG94" s="319"/>
      <c r="BH94" s="494">
        <f>SUM(T94:BG94)</f>
        <v>4411</v>
      </c>
      <c r="BI94" s="155"/>
      <c r="BJ94" s="72"/>
      <c r="BK94" s="102"/>
      <c r="BP94" s="142"/>
    </row>
    <row r="95" spans="1:68" ht="31.15" customHeight="1" x14ac:dyDescent="0.25">
      <c r="A95" s="656" t="s">
        <v>177</v>
      </c>
      <c r="B95" s="657"/>
      <c r="C95" s="191"/>
      <c r="D95" s="66"/>
      <c r="E95" s="487"/>
      <c r="F95" s="67">
        <f>N97</f>
        <v>1044</v>
      </c>
      <c r="G95" s="58"/>
      <c r="H95" s="68"/>
      <c r="I95" s="14"/>
      <c r="J95" s="374">
        <f t="shared" si="100"/>
        <v>0</v>
      </c>
      <c r="K95" s="68"/>
      <c r="L95" s="569"/>
      <c r="M95" s="68"/>
      <c r="N95" s="14"/>
      <c r="O95" s="68"/>
      <c r="P95" s="68"/>
      <c r="Q95" s="68"/>
      <c r="R95" s="399"/>
      <c r="S95" s="234"/>
      <c r="T95" s="312"/>
      <c r="U95" s="305"/>
      <c r="V95" s="134">
        <f>V75+V76+V81+V82+V88+V89+V92</f>
        <v>0</v>
      </c>
      <c r="W95" s="313"/>
      <c r="X95" s="314"/>
      <c r="Y95" s="315"/>
      <c r="Z95" s="305"/>
      <c r="AA95" s="134">
        <f>AA75+AA76+AA81+AA82+AA88+AA89+AA92</f>
        <v>0</v>
      </c>
      <c r="AB95" s="316"/>
      <c r="AC95" s="317"/>
      <c r="AD95" s="315"/>
      <c r="AE95" s="305"/>
      <c r="AF95" s="134">
        <f>AF75+AF76+AF81+AF82+AF88+AF89+AF92</f>
        <v>0</v>
      </c>
      <c r="AG95" s="316"/>
      <c r="AH95" s="314"/>
      <c r="AI95" s="315"/>
      <c r="AJ95" s="305"/>
      <c r="AK95" s="134">
        <f>AK75+AK76+AK81+AK82+AK88+AK89+AK92</f>
        <v>180</v>
      </c>
      <c r="AL95" s="316"/>
      <c r="AM95" s="317"/>
      <c r="AN95" s="312"/>
      <c r="AO95" s="305"/>
      <c r="AP95" s="134">
        <f>AP75+AP76+AP81+AP82+AP88+AP89+AP92</f>
        <v>108</v>
      </c>
      <c r="AQ95" s="318"/>
      <c r="AR95" s="314"/>
      <c r="AS95" s="315"/>
      <c r="AT95" s="305"/>
      <c r="AU95" s="134">
        <f>AU75+AU76+AU81+AU82+AU88+AU89+AU92</f>
        <v>180</v>
      </c>
      <c r="AV95" s="65"/>
      <c r="AW95" s="317"/>
      <c r="AX95" s="311"/>
      <c r="AY95" s="305"/>
      <c r="AZ95" s="134">
        <f>AZ75+AZ76+AZ81+AZ82+AZ88+AZ89+AZ92</f>
        <v>180</v>
      </c>
      <c r="BA95" s="318"/>
      <c r="BB95" s="314"/>
      <c r="BC95" s="308"/>
      <c r="BD95" s="305"/>
      <c r="BE95" s="134">
        <f>BE75+BE76+BE81+BE82+BE88+BE89+BE92</f>
        <v>396</v>
      </c>
      <c r="BF95" s="318"/>
      <c r="BG95" s="319"/>
      <c r="BH95" s="494">
        <f t="shared" ref="BH95:BH112" si="102">SUM(T95:BG95)</f>
        <v>1044</v>
      </c>
      <c r="BI95" s="72"/>
      <c r="BJ95" s="72"/>
      <c r="BK95" s="102"/>
      <c r="BP95" s="142"/>
    </row>
    <row r="96" spans="1:68" x14ac:dyDescent="0.25">
      <c r="A96" s="656" t="s">
        <v>176</v>
      </c>
      <c r="B96" s="657"/>
      <c r="C96" s="191"/>
      <c r="D96" s="66"/>
      <c r="E96" s="487"/>
      <c r="F96" s="67">
        <f>H97-P97</f>
        <v>9</v>
      </c>
      <c r="G96" s="58"/>
      <c r="H96" s="14"/>
      <c r="I96" s="68"/>
      <c r="J96" s="374">
        <f t="shared" si="100"/>
        <v>0</v>
      </c>
      <c r="K96" s="68"/>
      <c r="L96" s="569"/>
      <c r="M96" s="68"/>
      <c r="N96" s="14"/>
      <c r="O96" s="68"/>
      <c r="P96" s="68"/>
      <c r="Q96" s="68"/>
      <c r="R96" s="399"/>
      <c r="S96" s="234"/>
      <c r="T96" s="304"/>
      <c r="U96" s="320">
        <f>U18+U38</f>
        <v>0</v>
      </c>
      <c r="V96" s="134"/>
      <c r="W96" s="313"/>
      <c r="X96" s="314"/>
      <c r="Y96" s="315"/>
      <c r="Z96" s="320">
        <f>Z18+Z38</f>
        <v>5</v>
      </c>
      <c r="AA96" s="321"/>
      <c r="AB96" s="172"/>
      <c r="AC96" s="317"/>
      <c r="AD96" s="315"/>
      <c r="AE96" s="320">
        <f>AE18+AE38</f>
        <v>2</v>
      </c>
      <c r="AF96" s="134"/>
      <c r="AG96" s="172"/>
      <c r="AH96" s="314"/>
      <c r="AI96" s="315"/>
      <c r="AJ96" s="320">
        <f>AJ18+AJ38</f>
        <v>2</v>
      </c>
      <c r="AK96" s="321"/>
      <c r="AL96" s="172"/>
      <c r="AM96" s="317"/>
      <c r="AN96" s="312"/>
      <c r="AO96" s="320">
        <f>AO18+AO38</f>
        <v>4</v>
      </c>
      <c r="AP96" s="134"/>
      <c r="AQ96" s="65"/>
      <c r="AR96" s="314"/>
      <c r="AS96" s="315"/>
      <c r="AT96" s="320">
        <f>AT18+AT38</f>
        <v>2</v>
      </c>
      <c r="AU96" s="134"/>
      <c r="AV96" s="65"/>
      <c r="AW96" s="317"/>
      <c r="AX96" s="311"/>
      <c r="AY96" s="320">
        <f>AY18+AY38</f>
        <v>0</v>
      </c>
      <c r="AZ96" s="134"/>
      <c r="BA96" s="318"/>
      <c r="BB96" s="314"/>
      <c r="BC96" s="308"/>
      <c r="BD96" s="320">
        <f>BD18+BD38</f>
        <v>2</v>
      </c>
      <c r="BE96" s="306"/>
      <c r="BF96" s="318"/>
      <c r="BG96" s="319"/>
      <c r="BH96" s="494">
        <f t="shared" si="102"/>
        <v>17</v>
      </c>
      <c r="BI96" s="72"/>
      <c r="BJ96" s="72"/>
      <c r="BK96" s="102"/>
      <c r="BP96" s="142"/>
    </row>
    <row r="97" spans="1:68" x14ac:dyDescent="0.25">
      <c r="A97" s="667" t="s">
        <v>102</v>
      </c>
      <c r="B97" s="668"/>
      <c r="C97" s="509"/>
      <c r="D97" s="66">
        <v>5724</v>
      </c>
      <c r="E97" s="487"/>
      <c r="F97" s="67">
        <f>SUM(F93:F96)</f>
        <v>5728</v>
      </c>
      <c r="G97" s="136">
        <f>G18+G38</f>
        <v>4122</v>
      </c>
      <c r="H97" s="67">
        <f>H18+H38</f>
        <v>21</v>
      </c>
      <c r="I97" s="67">
        <f>I18+I38</f>
        <v>5428</v>
      </c>
      <c r="J97" s="374">
        <f t="shared" si="100"/>
        <v>5428</v>
      </c>
      <c r="K97" s="67">
        <f t="shared" ref="K97:S97" si="103">K18+K38</f>
        <v>1794</v>
      </c>
      <c r="L97" s="570">
        <f t="shared" si="103"/>
        <v>3614</v>
      </c>
      <c r="M97" s="67">
        <f t="shared" si="103"/>
        <v>20</v>
      </c>
      <c r="N97" s="67">
        <f t="shared" si="103"/>
        <v>1044</v>
      </c>
      <c r="O97" s="67">
        <f t="shared" si="103"/>
        <v>132</v>
      </c>
      <c r="P97" s="67">
        <f t="shared" si="103"/>
        <v>12</v>
      </c>
      <c r="Q97" s="67">
        <f t="shared" si="103"/>
        <v>120</v>
      </c>
      <c r="R97" s="401">
        <f t="shared" si="103"/>
        <v>3992</v>
      </c>
      <c r="S97" s="401">
        <f t="shared" si="103"/>
        <v>4111</v>
      </c>
      <c r="T97" s="669">
        <f>T94+U96+V95+W93+X93</f>
        <v>612</v>
      </c>
      <c r="U97" s="661"/>
      <c r="V97" s="661"/>
      <c r="W97" s="661"/>
      <c r="X97" s="662"/>
      <c r="Y97" s="663">
        <f>Y94+Z96+AA95+AB93+AC93</f>
        <v>864</v>
      </c>
      <c r="Z97" s="661"/>
      <c r="AA97" s="661"/>
      <c r="AB97" s="661"/>
      <c r="AC97" s="664"/>
      <c r="AD97" s="660">
        <f>AD94+AE96+AF95+AG93+AH93</f>
        <v>612</v>
      </c>
      <c r="AE97" s="661"/>
      <c r="AF97" s="661"/>
      <c r="AG97" s="661"/>
      <c r="AH97" s="662"/>
      <c r="AI97" s="676">
        <f>AI94+AJ96+AK95+AL93+AM93</f>
        <v>864</v>
      </c>
      <c r="AJ97" s="661"/>
      <c r="AK97" s="661"/>
      <c r="AL97" s="661"/>
      <c r="AM97" s="664"/>
      <c r="AN97" s="660">
        <f>AN94+AO96+AP95+AQ93+AR93</f>
        <v>612</v>
      </c>
      <c r="AO97" s="661"/>
      <c r="AP97" s="661"/>
      <c r="AQ97" s="661"/>
      <c r="AR97" s="662"/>
      <c r="AS97" s="663">
        <f>AS94+AT96+AU95+AV93+AW93</f>
        <v>900</v>
      </c>
      <c r="AT97" s="661"/>
      <c r="AU97" s="661"/>
      <c r="AV97" s="661"/>
      <c r="AW97" s="664"/>
      <c r="AX97" s="660">
        <f>AX94+AY96+AZ95+BA93+BB93</f>
        <v>612</v>
      </c>
      <c r="AY97" s="661"/>
      <c r="AZ97" s="661"/>
      <c r="BA97" s="661"/>
      <c r="BB97" s="662"/>
      <c r="BC97" s="663">
        <f>BC94+BD96+BE95+BF93+BG93</f>
        <v>634</v>
      </c>
      <c r="BD97" s="661"/>
      <c r="BE97" s="661"/>
      <c r="BF97" s="661"/>
      <c r="BG97" s="664"/>
      <c r="BH97" s="494">
        <f t="shared" si="102"/>
        <v>5710</v>
      </c>
      <c r="BI97" s="72"/>
      <c r="BJ97" s="155"/>
      <c r="BK97" s="102"/>
      <c r="BP97" s="142"/>
    </row>
    <row r="98" spans="1:68" ht="57" x14ac:dyDescent="0.25">
      <c r="A98" s="459" t="s">
        <v>103</v>
      </c>
      <c r="B98" s="460" t="s">
        <v>193</v>
      </c>
      <c r="C98" s="74"/>
      <c r="D98" s="135">
        <v>216</v>
      </c>
      <c r="E98" s="486">
        <v>0</v>
      </c>
      <c r="F98" s="193">
        <v>216</v>
      </c>
      <c r="G98" s="58"/>
      <c r="H98" s="73"/>
      <c r="I98" s="193"/>
      <c r="J98" s="374">
        <f t="shared" si="100"/>
        <v>0</v>
      </c>
      <c r="K98" s="73"/>
      <c r="L98" s="569"/>
      <c r="M98" s="73"/>
      <c r="N98" s="73"/>
      <c r="O98" s="73"/>
      <c r="P98" s="73"/>
      <c r="Q98" s="73"/>
      <c r="R98" s="399"/>
      <c r="S98" s="234"/>
      <c r="T98" s="221"/>
      <c r="U98" s="69"/>
      <c r="V98" s="68"/>
      <c r="W98" s="18"/>
      <c r="X98" s="210"/>
      <c r="Y98" s="192"/>
      <c r="Z98" s="69"/>
      <c r="AA98" s="251"/>
      <c r="AB98" s="173"/>
      <c r="AC98" s="130"/>
      <c r="AD98" s="192"/>
      <c r="AE98" s="69"/>
      <c r="AF98" s="68"/>
      <c r="AG98" s="173"/>
      <c r="AH98" s="210"/>
      <c r="AI98" s="192"/>
      <c r="AJ98" s="69"/>
      <c r="AK98" s="251"/>
      <c r="AL98" s="173"/>
      <c r="AM98" s="130"/>
      <c r="AN98" s="221"/>
      <c r="AO98" s="69"/>
      <c r="AP98" s="68"/>
      <c r="AQ98" s="70"/>
      <c r="AR98" s="210"/>
      <c r="AS98" s="123"/>
      <c r="AT98" s="75"/>
      <c r="AU98" s="14"/>
      <c r="AV98" s="71"/>
      <c r="AW98" s="131"/>
      <c r="AX98" s="512"/>
      <c r="AY98" s="75"/>
      <c r="AZ98" s="14"/>
      <c r="BA98" s="71"/>
      <c r="BB98" s="211"/>
      <c r="BC98" s="428">
        <v>216</v>
      </c>
      <c r="BD98" s="75"/>
      <c r="BE98" s="14"/>
      <c r="BF98" s="71"/>
      <c r="BG98" s="288"/>
      <c r="BH98" s="494">
        <f t="shared" si="102"/>
        <v>216</v>
      </c>
      <c r="BI98" s="72"/>
      <c r="BJ98" s="72"/>
      <c r="BK98" s="102"/>
      <c r="BP98" s="142"/>
    </row>
    <row r="99" spans="1:68" x14ac:dyDescent="0.25">
      <c r="A99" s="665" t="s">
        <v>104</v>
      </c>
      <c r="B99" s="666"/>
      <c r="C99" s="192"/>
      <c r="D99" s="66">
        <v>5940</v>
      </c>
      <c r="E99" s="487"/>
      <c r="F99" s="342">
        <f>SUM(F97:F98)</f>
        <v>5944</v>
      </c>
      <c r="G99" s="58"/>
      <c r="H99" s="14"/>
      <c r="I99" s="14"/>
      <c r="J99" s="374">
        <f t="shared" si="100"/>
        <v>0</v>
      </c>
      <c r="K99" s="14"/>
      <c r="L99" s="489"/>
      <c r="M99" s="14"/>
      <c r="N99" s="14"/>
      <c r="O99" s="14"/>
      <c r="P99" s="14"/>
      <c r="Q99" s="14"/>
      <c r="R99" s="402"/>
      <c r="S99" s="235"/>
      <c r="T99" s="240"/>
      <c r="U99" s="69"/>
      <c r="V99" s="68"/>
      <c r="W99" s="18"/>
      <c r="X99" s="210"/>
      <c r="Y99" s="192"/>
      <c r="Z99" s="69"/>
      <c r="AA99" s="251"/>
      <c r="AB99" s="173"/>
      <c r="AC99" s="130"/>
      <c r="AD99" s="192"/>
      <c r="AE99" s="69"/>
      <c r="AF99" s="68"/>
      <c r="AG99" s="173"/>
      <c r="AH99" s="210"/>
      <c r="AI99" s="192"/>
      <c r="AJ99" s="69"/>
      <c r="AK99" s="251"/>
      <c r="AL99" s="173"/>
      <c r="AM99" s="130"/>
      <c r="AN99" s="221"/>
      <c r="AO99" s="69"/>
      <c r="AP99" s="68"/>
      <c r="AQ99" s="70"/>
      <c r="AR99" s="210"/>
      <c r="AS99" s="428"/>
      <c r="AT99" s="75"/>
      <c r="AU99" s="14"/>
      <c r="AV99" s="71"/>
      <c r="AW99" s="131"/>
      <c r="AX99" s="512"/>
      <c r="AY99" s="75"/>
      <c r="AZ99" s="14"/>
      <c r="BA99" s="71"/>
      <c r="BB99" s="211"/>
      <c r="BC99" s="428"/>
      <c r="BD99" s="75"/>
      <c r="BE99" s="14"/>
      <c r="BF99" s="71"/>
      <c r="BG99" s="288"/>
      <c r="BH99" s="494">
        <f t="shared" si="102"/>
        <v>0</v>
      </c>
      <c r="BI99" s="72"/>
      <c r="BJ99" s="72"/>
      <c r="BK99" s="72"/>
      <c r="BP99" s="142"/>
    </row>
    <row r="100" spans="1:68" x14ac:dyDescent="0.25">
      <c r="A100" s="459"/>
      <c r="B100" s="461" t="s">
        <v>194</v>
      </c>
      <c r="C100" s="76"/>
      <c r="D100" s="66"/>
      <c r="E100" s="487"/>
      <c r="F100" s="193"/>
      <c r="G100" s="58"/>
      <c r="H100" s="193"/>
      <c r="I100" s="193"/>
      <c r="J100" s="374">
        <f t="shared" si="100"/>
        <v>0</v>
      </c>
      <c r="K100" s="193"/>
      <c r="L100" s="489"/>
      <c r="M100" s="193"/>
      <c r="N100" s="193"/>
      <c r="O100" s="193"/>
      <c r="P100" s="193"/>
      <c r="Q100" s="193"/>
      <c r="R100" s="402"/>
      <c r="S100" s="235"/>
      <c r="T100" s="222"/>
      <c r="U100" s="75"/>
      <c r="V100" s="14"/>
      <c r="W100" s="18"/>
      <c r="X100" s="211"/>
      <c r="Y100" s="123"/>
      <c r="Z100" s="75"/>
      <c r="AA100" s="512"/>
      <c r="AB100" s="174"/>
      <c r="AC100" s="131"/>
      <c r="AD100" s="123"/>
      <c r="AE100" s="75"/>
      <c r="AF100" s="14"/>
      <c r="AG100" s="174"/>
      <c r="AH100" s="211"/>
      <c r="AI100" s="123"/>
      <c r="AJ100" s="75"/>
      <c r="AK100" s="512"/>
      <c r="AL100" s="174"/>
      <c r="AM100" s="131"/>
      <c r="AN100" s="222"/>
      <c r="AO100" s="75"/>
      <c r="AP100" s="14"/>
      <c r="AQ100" s="71"/>
      <c r="AR100" s="211"/>
      <c r="AS100" s="120"/>
      <c r="AT100" s="7"/>
      <c r="AU100" s="6"/>
      <c r="AV100" s="18"/>
      <c r="AW100" s="128"/>
      <c r="AX100" s="252"/>
      <c r="AY100" s="7"/>
      <c r="AZ100" s="6"/>
      <c r="BA100" s="18"/>
      <c r="BB100" s="208"/>
      <c r="BC100" s="121"/>
      <c r="BD100" s="7"/>
      <c r="BE100" s="6" t="s">
        <v>105</v>
      </c>
      <c r="BF100" s="18"/>
      <c r="BG100" s="287"/>
      <c r="BH100" s="494">
        <f t="shared" si="102"/>
        <v>0</v>
      </c>
      <c r="BI100" s="72"/>
      <c r="BJ100" s="72"/>
      <c r="BK100" s="72"/>
    </row>
    <row r="101" spans="1:68" x14ac:dyDescent="0.25">
      <c r="A101" s="459"/>
      <c r="B101" s="461" t="s">
        <v>106</v>
      </c>
      <c r="C101" s="76"/>
      <c r="D101" s="66"/>
      <c r="E101" s="487"/>
      <c r="F101" s="193"/>
      <c r="G101" s="58"/>
      <c r="H101" s="193"/>
      <c r="I101" s="193"/>
      <c r="J101" s="374">
        <f t="shared" si="100"/>
        <v>0</v>
      </c>
      <c r="K101" s="193"/>
      <c r="L101" s="489"/>
      <c r="M101" s="193"/>
      <c r="N101" s="193"/>
      <c r="O101" s="193"/>
      <c r="P101" s="193"/>
      <c r="Q101" s="193"/>
      <c r="R101" s="402"/>
      <c r="S101" s="235"/>
      <c r="T101" s="222"/>
      <c r="U101" s="75"/>
      <c r="V101" s="14"/>
      <c r="W101" s="18"/>
      <c r="X101" s="211"/>
      <c r="Y101" s="123"/>
      <c r="Z101" s="75"/>
      <c r="AA101" s="512"/>
      <c r="AB101" s="174"/>
      <c r="AC101" s="131"/>
      <c r="AD101" s="123"/>
      <c r="AE101" s="75"/>
      <c r="AF101" s="14"/>
      <c r="AG101" s="174"/>
      <c r="AH101" s="211"/>
      <c r="AI101" s="123"/>
      <c r="AJ101" s="75"/>
      <c r="AK101" s="512"/>
      <c r="AL101" s="174"/>
      <c r="AM101" s="131"/>
      <c r="AN101" s="222"/>
      <c r="AO101" s="75"/>
      <c r="AP101" s="14"/>
      <c r="AQ101" s="71"/>
      <c r="AR101" s="211"/>
      <c r="AS101" s="120"/>
      <c r="AT101" s="7"/>
      <c r="AU101" s="6"/>
      <c r="AV101" s="18"/>
      <c r="AW101" s="128"/>
      <c r="AX101" s="252"/>
      <c r="AY101" s="7"/>
      <c r="AZ101" s="6"/>
      <c r="BA101" s="18"/>
      <c r="BB101" s="208"/>
      <c r="BC101" s="121"/>
      <c r="BD101" s="7"/>
      <c r="BE101" s="6" t="s">
        <v>105</v>
      </c>
      <c r="BF101" s="18"/>
      <c r="BG101" s="287"/>
      <c r="BH101" s="494">
        <f t="shared" si="102"/>
        <v>0</v>
      </c>
      <c r="BI101" s="72"/>
      <c r="BJ101" s="72"/>
      <c r="BK101" s="72"/>
    </row>
    <row r="102" spans="1:68" hidden="1" x14ac:dyDescent="0.25">
      <c r="A102" s="79"/>
      <c r="B102" s="80"/>
      <c r="C102" s="103"/>
      <c r="D102" s="105"/>
      <c r="E102" s="106"/>
      <c r="F102" s="86"/>
      <c r="G102" s="86"/>
      <c r="H102" s="107"/>
      <c r="I102" s="108"/>
      <c r="J102" s="6">
        <f t="shared" si="100"/>
        <v>0</v>
      </c>
      <c r="K102" s="81"/>
      <c r="L102" s="82"/>
      <c r="M102" s="82"/>
      <c r="N102" s="82"/>
      <c r="O102" s="82" t="s">
        <v>123</v>
      </c>
      <c r="P102" s="82"/>
      <c r="Q102" s="83"/>
      <c r="R102" s="403"/>
      <c r="S102" s="236"/>
      <c r="T102" s="223">
        <v>16</v>
      </c>
      <c r="U102" s="75"/>
      <c r="V102" s="14"/>
      <c r="W102" s="18"/>
      <c r="X102" s="211"/>
      <c r="Y102" s="83">
        <v>23</v>
      </c>
      <c r="Z102" s="75"/>
      <c r="AA102" s="512"/>
      <c r="AB102" s="174"/>
      <c r="AC102" s="131"/>
      <c r="AD102" s="83">
        <v>16</v>
      </c>
      <c r="AE102" s="75"/>
      <c r="AF102" s="14"/>
      <c r="AG102" s="174"/>
      <c r="AH102" s="211"/>
      <c r="AI102" s="83">
        <v>16</v>
      </c>
      <c r="AJ102" s="75"/>
      <c r="AK102" s="512"/>
      <c r="AL102" s="174"/>
      <c r="AM102" s="131"/>
      <c r="AN102" s="223">
        <v>17</v>
      </c>
      <c r="AO102" s="75"/>
      <c r="AP102" s="14"/>
      <c r="AQ102" s="71"/>
      <c r="AR102" s="211"/>
      <c r="AS102" s="83">
        <v>5</v>
      </c>
      <c r="AT102" s="75"/>
      <c r="AU102" s="14"/>
      <c r="AV102" s="71"/>
      <c r="AW102" s="131"/>
      <c r="AX102" s="512"/>
      <c r="AY102" s="75"/>
      <c r="AZ102" s="14"/>
      <c r="BA102" s="71"/>
      <c r="BB102" s="211"/>
      <c r="BC102" s="428"/>
      <c r="BD102" s="75"/>
      <c r="BE102" s="14"/>
      <c r="BF102" s="71"/>
      <c r="BG102" s="288"/>
      <c r="BH102" s="494">
        <f t="shared" si="102"/>
        <v>93</v>
      </c>
      <c r="BI102" s="72"/>
      <c r="BJ102" s="72"/>
      <c r="BK102" s="72"/>
    </row>
    <row r="103" spans="1:68" ht="20.100000000000001" customHeight="1" x14ac:dyDescent="0.25">
      <c r="A103" s="84" t="s">
        <v>107</v>
      </c>
      <c r="B103" s="85"/>
      <c r="C103" s="104"/>
      <c r="D103" s="105"/>
      <c r="E103" s="106"/>
      <c r="F103" s="86"/>
      <c r="G103" s="86"/>
      <c r="H103" s="107"/>
      <c r="I103" s="604" t="s">
        <v>108</v>
      </c>
      <c r="J103" s="109"/>
      <c r="K103" s="670" t="s">
        <v>109</v>
      </c>
      <c r="L103" s="671"/>
      <c r="M103" s="671"/>
      <c r="N103" s="671"/>
      <c r="O103" s="671"/>
      <c r="P103" s="671"/>
      <c r="Q103" s="672"/>
      <c r="R103" s="404"/>
      <c r="S103" s="237"/>
      <c r="T103" s="497">
        <f>T94</f>
        <v>612</v>
      </c>
      <c r="U103" s="7">
        <f>U96</f>
        <v>0</v>
      </c>
      <c r="V103" s="6"/>
      <c r="W103" s="18"/>
      <c r="X103" s="208"/>
      <c r="Y103" s="333">
        <f>Y94</f>
        <v>787</v>
      </c>
      <c r="Z103" s="7">
        <f>Z96</f>
        <v>5</v>
      </c>
      <c r="AA103" s="512"/>
      <c r="AB103" s="174"/>
      <c r="AC103" s="131"/>
      <c r="AD103" s="336">
        <f>AD94</f>
        <v>574</v>
      </c>
      <c r="AE103" s="7">
        <f>AE96</f>
        <v>2</v>
      </c>
      <c r="AF103" s="6"/>
      <c r="AG103" s="171"/>
      <c r="AH103" s="208"/>
      <c r="AI103" s="336">
        <f>AI94</f>
        <v>646</v>
      </c>
      <c r="AJ103" s="7">
        <f>AJ96</f>
        <v>2</v>
      </c>
      <c r="AK103" s="252"/>
      <c r="AL103" s="171"/>
      <c r="AM103" s="128"/>
      <c r="AN103" s="337">
        <f>AN94</f>
        <v>464</v>
      </c>
      <c r="AO103" s="330">
        <f>AO96</f>
        <v>4</v>
      </c>
      <c r="AP103" s="331"/>
      <c r="AQ103" s="18"/>
      <c r="AR103" s="208"/>
      <c r="AS103" s="336">
        <f>AS94</f>
        <v>682</v>
      </c>
      <c r="AT103" s="330">
        <f>AT96</f>
        <v>2</v>
      </c>
      <c r="AU103" s="331"/>
      <c r="AV103" s="313"/>
      <c r="AW103" s="335"/>
      <c r="AX103" s="334">
        <f>AX94</f>
        <v>432</v>
      </c>
      <c r="AY103" s="330">
        <f>AY96</f>
        <v>0</v>
      </c>
      <c r="AZ103" s="331"/>
      <c r="BA103" s="313"/>
      <c r="BB103" s="332"/>
      <c r="BC103" s="336">
        <f>BC94</f>
        <v>214</v>
      </c>
      <c r="BD103" s="330">
        <f>BD96</f>
        <v>2</v>
      </c>
      <c r="BE103" s="331"/>
      <c r="BF103" s="313"/>
      <c r="BG103" s="421"/>
      <c r="BH103" s="494">
        <f t="shared" si="102"/>
        <v>4428</v>
      </c>
      <c r="BI103" s="72"/>
      <c r="BJ103" s="72"/>
      <c r="BK103" s="72"/>
    </row>
    <row r="104" spans="1:68" ht="20.100000000000001" customHeight="1" x14ac:dyDescent="0.25">
      <c r="A104" s="87" t="s">
        <v>110</v>
      </c>
      <c r="B104" s="88"/>
      <c r="C104" s="90"/>
      <c r="D104" s="106"/>
      <c r="E104" s="106"/>
      <c r="F104" s="37"/>
      <c r="G104" s="37"/>
      <c r="H104" s="110"/>
      <c r="I104" s="605"/>
      <c r="J104" s="111"/>
      <c r="K104" s="670" t="s">
        <v>111</v>
      </c>
      <c r="L104" s="671"/>
      <c r="M104" s="671"/>
      <c r="N104" s="671"/>
      <c r="O104" s="671"/>
      <c r="P104" s="671"/>
      <c r="Q104" s="672"/>
      <c r="R104" s="404"/>
      <c r="S104" s="237"/>
      <c r="T104" s="218">
        <f>V75+V81+V88</f>
        <v>0</v>
      </c>
      <c r="U104" s="75"/>
      <c r="V104" s="14"/>
      <c r="W104" s="18"/>
      <c r="X104" s="211"/>
      <c r="Y104" s="120">
        <f>AA75+AA81+AA88</f>
        <v>0</v>
      </c>
      <c r="Z104" s="75"/>
      <c r="AA104" s="512"/>
      <c r="AB104" s="174"/>
      <c r="AC104" s="131"/>
      <c r="AD104" s="218">
        <f>AF75+AF81+AF88</f>
        <v>0</v>
      </c>
      <c r="AE104" s="75"/>
      <c r="AF104" s="14"/>
      <c r="AG104" s="174"/>
      <c r="AH104" s="211"/>
      <c r="AI104" s="120">
        <f>AK75+AK81+AK88</f>
        <v>72</v>
      </c>
      <c r="AJ104" s="7"/>
      <c r="AK104" s="252"/>
      <c r="AL104" s="171"/>
      <c r="AM104" s="128"/>
      <c r="AN104" s="218">
        <f>AP75+AP81+AP88</f>
        <v>36</v>
      </c>
      <c r="AO104" s="330"/>
      <c r="AP104" s="331"/>
      <c r="AQ104" s="18"/>
      <c r="AR104" s="208"/>
      <c r="AS104" s="120">
        <f>AU75+AU81+AU88</f>
        <v>72</v>
      </c>
      <c r="AT104" s="330"/>
      <c r="AU104" s="331"/>
      <c r="AV104" s="313"/>
      <c r="AW104" s="335"/>
      <c r="AX104" s="218">
        <f>AZ75+AZ81+AZ88</f>
        <v>36</v>
      </c>
      <c r="AY104" s="420"/>
      <c r="AZ104" s="4"/>
      <c r="BA104" s="313"/>
      <c r="BB104" s="332"/>
      <c r="BC104" s="120">
        <f>BE75+BE81+BE88</f>
        <v>72</v>
      </c>
      <c r="BD104" s="7"/>
      <c r="BE104" s="4"/>
      <c r="BF104" s="18"/>
      <c r="BG104" s="171"/>
      <c r="BH104" s="514">
        <f>SUM(T104:BG104)</f>
        <v>288</v>
      </c>
      <c r="BI104" s="72"/>
      <c r="BJ104" s="72"/>
      <c r="BK104" s="72"/>
    </row>
    <row r="105" spans="1:68" ht="20.100000000000001" customHeight="1" x14ac:dyDescent="0.25">
      <c r="A105" s="89" t="s">
        <v>195</v>
      </c>
      <c r="B105" s="90"/>
      <c r="C105" s="90"/>
      <c r="D105" s="106"/>
      <c r="E105" s="106"/>
      <c r="F105" s="37"/>
      <c r="G105" s="37"/>
      <c r="H105" s="110"/>
      <c r="I105" s="605"/>
      <c r="J105" s="111"/>
      <c r="K105" s="670" t="s">
        <v>112</v>
      </c>
      <c r="L105" s="671"/>
      <c r="M105" s="671"/>
      <c r="N105" s="671"/>
      <c r="O105" s="671"/>
      <c r="P105" s="671"/>
      <c r="Q105" s="672"/>
      <c r="R105" s="404"/>
      <c r="S105" s="237"/>
      <c r="T105" s="218">
        <f>V76+V82+V89</f>
        <v>0</v>
      </c>
      <c r="U105" s="75"/>
      <c r="V105" s="14"/>
      <c r="W105" s="18"/>
      <c r="X105" s="211"/>
      <c r="Y105" s="120">
        <f>AA76+AA82+AA89</f>
        <v>0</v>
      </c>
      <c r="Z105" s="75"/>
      <c r="AA105" s="512"/>
      <c r="AB105" s="174"/>
      <c r="AC105" s="131"/>
      <c r="AD105" s="218">
        <f>AF76+AF82+AF89</f>
        <v>0</v>
      </c>
      <c r="AE105" s="75"/>
      <c r="AF105" s="14"/>
      <c r="AG105" s="174"/>
      <c r="AH105" s="211"/>
      <c r="AI105" s="120">
        <f>AK76+AK82+AK89</f>
        <v>108</v>
      </c>
      <c r="AJ105" s="7"/>
      <c r="AK105" s="252"/>
      <c r="AL105" s="171"/>
      <c r="AM105" s="128"/>
      <c r="AN105" s="218">
        <f>AP76+AP82+AP89</f>
        <v>72</v>
      </c>
      <c r="AO105" s="330"/>
      <c r="AP105" s="331"/>
      <c r="AQ105" s="18"/>
      <c r="AR105" s="208"/>
      <c r="AS105" s="120">
        <f>AU76+AU82+AU89</f>
        <v>108</v>
      </c>
      <c r="AT105" s="330"/>
      <c r="AU105" s="331"/>
      <c r="AV105" s="313"/>
      <c r="AW105" s="335"/>
      <c r="AX105" s="218">
        <f>AZ76+AZ82+AZ89</f>
        <v>144</v>
      </c>
      <c r="AY105" s="330"/>
      <c r="AZ105" s="331"/>
      <c r="BA105" s="313"/>
      <c r="BB105" s="332"/>
      <c r="BC105" s="120">
        <f>BE76+BE82+BE89</f>
        <v>180</v>
      </c>
      <c r="BD105" s="7"/>
      <c r="BE105" s="6"/>
      <c r="BF105" s="18"/>
      <c r="BG105" s="171"/>
      <c r="BH105" s="514">
        <f>SUM(T105:BG105)</f>
        <v>612</v>
      </c>
      <c r="BI105" s="72"/>
      <c r="BJ105" s="72"/>
      <c r="BK105" s="72"/>
    </row>
    <row r="106" spans="1:68" ht="20.100000000000001" customHeight="1" x14ac:dyDescent="0.25">
      <c r="A106" s="89" t="s">
        <v>196</v>
      </c>
      <c r="B106" s="90"/>
      <c r="C106" s="90"/>
      <c r="D106" s="106"/>
      <c r="E106" s="106"/>
      <c r="F106" s="37"/>
      <c r="G106" s="37"/>
      <c r="H106" s="110"/>
      <c r="I106" s="605"/>
      <c r="J106" s="111"/>
      <c r="K106" s="670" t="s">
        <v>113</v>
      </c>
      <c r="L106" s="671"/>
      <c r="M106" s="671"/>
      <c r="N106" s="671"/>
      <c r="O106" s="671"/>
      <c r="P106" s="671"/>
      <c r="Q106" s="672"/>
      <c r="R106" s="404"/>
      <c r="S106" s="237"/>
      <c r="T106" s="218">
        <f>V92</f>
        <v>0</v>
      </c>
      <c r="U106" s="75"/>
      <c r="V106" s="14"/>
      <c r="W106" s="18"/>
      <c r="X106" s="211"/>
      <c r="Y106" s="120">
        <f t="shared" ref="Y106:BC106" si="104">AA92</f>
        <v>0</v>
      </c>
      <c r="Z106" s="75"/>
      <c r="AA106" s="512"/>
      <c r="AB106" s="174"/>
      <c r="AC106" s="131"/>
      <c r="AD106" s="218">
        <f t="shared" si="104"/>
        <v>0</v>
      </c>
      <c r="AE106" s="75"/>
      <c r="AF106" s="14"/>
      <c r="AG106" s="174"/>
      <c r="AH106" s="211"/>
      <c r="AI106" s="120">
        <f t="shared" si="104"/>
        <v>0</v>
      </c>
      <c r="AJ106" s="75"/>
      <c r="AK106" s="512"/>
      <c r="AL106" s="174"/>
      <c r="AM106" s="131"/>
      <c r="AN106" s="218">
        <f t="shared" si="104"/>
        <v>0</v>
      </c>
      <c r="AO106" s="320"/>
      <c r="AP106" s="134"/>
      <c r="AQ106" s="71"/>
      <c r="AR106" s="211"/>
      <c r="AS106" s="120">
        <f t="shared" si="104"/>
        <v>0</v>
      </c>
      <c r="AT106" s="330"/>
      <c r="AU106" s="331"/>
      <c r="AV106" s="313"/>
      <c r="AW106" s="335"/>
      <c r="AX106" s="334">
        <f>AZ92</f>
        <v>0</v>
      </c>
      <c r="AY106" s="330"/>
      <c r="AZ106" s="331"/>
      <c r="BA106" s="313"/>
      <c r="BB106" s="332"/>
      <c r="BC106" s="120">
        <f t="shared" si="104"/>
        <v>144</v>
      </c>
      <c r="BD106" s="7"/>
      <c r="BE106" s="6"/>
      <c r="BF106" s="18"/>
      <c r="BG106" s="513"/>
      <c r="BH106" s="514">
        <f t="shared" si="102"/>
        <v>144</v>
      </c>
      <c r="BI106" s="515">
        <f>SUM(BH104:BH106)</f>
        <v>1044</v>
      </c>
      <c r="BJ106" s="516">
        <f>BI106-900</f>
        <v>144</v>
      </c>
      <c r="BK106" s="496" t="s">
        <v>209</v>
      </c>
    </row>
    <row r="107" spans="1:68" s="78" customFormat="1" ht="15.75" hidden="1" customHeight="1" x14ac:dyDescent="0.25">
      <c r="A107" s="91"/>
      <c r="B107" s="91"/>
      <c r="C107" s="90"/>
      <c r="D107" s="106"/>
      <c r="E107" s="106"/>
      <c r="F107" s="37"/>
      <c r="G107" s="37"/>
      <c r="H107" s="110"/>
      <c r="I107" s="605"/>
      <c r="J107" s="511"/>
      <c r="K107" s="673" t="s">
        <v>114</v>
      </c>
      <c r="L107" s="674"/>
      <c r="M107" s="77"/>
      <c r="N107" s="77"/>
      <c r="O107" s="77"/>
      <c r="P107" s="77"/>
      <c r="Q107" s="77"/>
      <c r="R107" s="402"/>
      <c r="S107" s="235"/>
      <c r="T107" s="224"/>
      <c r="U107" s="75"/>
      <c r="V107" s="14"/>
      <c r="W107" s="18"/>
      <c r="X107" s="211"/>
      <c r="Y107" s="124"/>
      <c r="Z107" s="77"/>
      <c r="AA107" s="512"/>
      <c r="AB107" s="174"/>
      <c r="AC107" s="132"/>
      <c r="AD107" s="124"/>
      <c r="AE107" s="77"/>
      <c r="AF107" s="14"/>
      <c r="AG107" s="174"/>
      <c r="AH107" s="212"/>
      <c r="AI107" s="124"/>
      <c r="AJ107" s="77"/>
      <c r="AK107" s="512"/>
      <c r="AL107" s="174"/>
      <c r="AM107" s="132"/>
      <c r="AN107" s="224"/>
      <c r="AO107" s="77"/>
      <c r="AP107" s="14"/>
      <c r="AQ107" s="71"/>
      <c r="AR107" s="211"/>
      <c r="AS107" s="124"/>
      <c r="AT107" s="77"/>
      <c r="AU107" s="14"/>
      <c r="AV107" s="71"/>
      <c r="AW107" s="132"/>
      <c r="AX107" s="334"/>
      <c r="AY107" s="75"/>
      <c r="AZ107" s="14"/>
      <c r="BA107" s="77"/>
      <c r="BB107" s="332"/>
      <c r="BC107" s="428"/>
      <c r="BD107" s="75"/>
      <c r="BE107" s="14"/>
      <c r="BF107" s="77"/>
      <c r="BG107" s="289"/>
      <c r="BH107" s="494">
        <f t="shared" si="102"/>
        <v>0</v>
      </c>
      <c r="BI107" s="72"/>
      <c r="BJ107" s="72"/>
      <c r="BK107" s="72"/>
      <c r="BP107" s="143"/>
    </row>
    <row r="108" spans="1:68" s="78" customFormat="1" hidden="1" x14ac:dyDescent="0.25">
      <c r="A108" s="91"/>
      <c r="B108" s="91"/>
      <c r="C108" s="90"/>
      <c r="D108" s="106"/>
      <c r="E108" s="106"/>
      <c r="F108" s="37"/>
      <c r="G108" s="37"/>
      <c r="H108" s="110"/>
      <c r="I108" s="605"/>
      <c r="J108" s="511"/>
      <c r="K108" s="675" t="s">
        <v>6</v>
      </c>
      <c r="L108" s="675"/>
      <c r="M108" s="77"/>
      <c r="N108" s="77"/>
      <c r="O108" s="77"/>
      <c r="P108" s="77"/>
      <c r="Q108" s="77"/>
      <c r="R108" s="402"/>
      <c r="S108" s="235"/>
      <c r="T108" s="224"/>
      <c r="U108" s="75"/>
      <c r="V108" s="14"/>
      <c r="W108" s="18"/>
      <c r="X108" s="211"/>
      <c r="Y108" s="124"/>
      <c r="Z108" s="77"/>
      <c r="AA108" s="512"/>
      <c r="AB108" s="174"/>
      <c r="AC108" s="132"/>
      <c r="AD108" s="124"/>
      <c r="AE108" s="77"/>
      <c r="AF108" s="14"/>
      <c r="AG108" s="174"/>
      <c r="AH108" s="212"/>
      <c r="AI108" s="124"/>
      <c r="AJ108" s="77"/>
      <c r="AK108" s="512"/>
      <c r="AL108" s="174"/>
      <c r="AM108" s="132"/>
      <c r="AN108" s="224"/>
      <c r="AO108" s="77"/>
      <c r="AP108" s="14"/>
      <c r="AQ108" s="71"/>
      <c r="AR108" s="211"/>
      <c r="AS108" s="124"/>
      <c r="AT108" s="77"/>
      <c r="AU108" s="14"/>
      <c r="AV108" s="71"/>
      <c r="AW108" s="132"/>
      <c r="AX108" s="512"/>
      <c r="AY108" s="75"/>
      <c r="AZ108" s="14"/>
      <c r="BA108" s="77"/>
      <c r="BB108" s="332"/>
      <c r="BC108" s="428"/>
      <c r="BD108" s="75"/>
      <c r="BE108" s="14"/>
      <c r="BF108" s="77"/>
      <c r="BG108" s="289"/>
      <c r="BH108" s="494">
        <f t="shared" si="102"/>
        <v>0</v>
      </c>
      <c r="BI108" s="72"/>
      <c r="BJ108" s="72"/>
      <c r="BK108" s="72"/>
      <c r="BP108" s="143"/>
    </row>
    <row r="109" spans="1:68" s="78" customFormat="1" hidden="1" x14ac:dyDescent="0.25">
      <c r="A109" s="91"/>
      <c r="B109" s="91"/>
      <c r="C109" s="90"/>
      <c r="D109" s="106"/>
      <c r="E109" s="106"/>
      <c r="F109" s="37"/>
      <c r="G109" s="37"/>
      <c r="H109" s="110"/>
      <c r="I109" s="605"/>
      <c r="J109" s="511"/>
      <c r="K109" s="675" t="s">
        <v>115</v>
      </c>
      <c r="L109" s="675"/>
      <c r="M109" s="77"/>
      <c r="N109" s="77"/>
      <c r="O109" s="77"/>
      <c r="P109" s="77"/>
      <c r="Q109" s="77"/>
      <c r="R109" s="402"/>
      <c r="S109" s="235"/>
      <c r="T109" s="224"/>
      <c r="U109" s="75"/>
      <c r="V109" s="14"/>
      <c r="W109" s="18"/>
      <c r="X109" s="211"/>
      <c r="Y109" s="124"/>
      <c r="Z109" s="77"/>
      <c r="AA109" s="512"/>
      <c r="AB109" s="174"/>
      <c r="AC109" s="132"/>
      <c r="AD109" s="124"/>
      <c r="AE109" s="77"/>
      <c r="AF109" s="14"/>
      <c r="AG109" s="174"/>
      <c r="AH109" s="212"/>
      <c r="AI109" s="124"/>
      <c r="AJ109" s="77"/>
      <c r="AK109" s="512"/>
      <c r="AL109" s="174"/>
      <c r="AM109" s="132"/>
      <c r="AN109" s="224"/>
      <c r="AO109" s="77"/>
      <c r="AP109" s="14"/>
      <c r="AQ109" s="71"/>
      <c r="AR109" s="211"/>
      <c r="AS109" s="124"/>
      <c r="AT109" s="77"/>
      <c r="AU109" s="14"/>
      <c r="AV109" s="71"/>
      <c r="AW109" s="132"/>
      <c r="AX109" s="512"/>
      <c r="AY109" s="75"/>
      <c r="AZ109" s="14"/>
      <c r="BA109" s="77"/>
      <c r="BB109" s="332"/>
      <c r="BC109" s="428"/>
      <c r="BD109" s="75"/>
      <c r="BE109" s="14"/>
      <c r="BF109" s="77"/>
      <c r="BG109" s="289"/>
      <c r="BH109" s="494">
        <f t="shared" si="102"/>
        <v>0</v>
      </c>
      <c r="BI109" s="72"/>
      <c r="BJ109" s="72"/>
      <c r="BK109" s="72"/>
      <c r="BP109" s="143"/>
    </row>
    <row r="110" spans="1:68" s="78" customFormat="1" hidden="1" x14ac:dyDescent="0.25">
      <c r="A110" s="92"/>
      <c r="B110" s="91"/>
      <c r="C110" s="90"/>
      <c r="D110" s="106"/>
      <c r="E110" s="106"/>
      <c r="F110" s="37"/>
      <c r="G110" s="37"/>
      <c r="H110" s="110"/>
      <c r="I110" s="605"/>
      <c r="J110" s="511"/>
      <c r="K110" s="675" t="s">
        <v>108</v>
      </c>
      <c r="L110" s="675"/>
      <c r="M110" s="77"/>
      <c r="N110" s="77"/>
      <c r="O110" s="77"/>
      <c r="P110" s="77"/>
      <c r="Q110" s="77"/>
      <c r="R110" s="402"/>
      <c r="S110" s="235"/>
      <c r="T110" s="224"/>
      <c r="U110" s="75"/>
      <c r="V110" s="14"/>
      <c r="W110" s="18"/>
      <c r="X110" s="211"/>
      <c r="Y110" s="124"/>
      <c r="Z110" s="77"/>
      <c r="AA110" s="512"/>
      <c r="AB110" s="174"/>
      <c r="AC110" s="132"/>
      <c r="AD110" s="124"/>
      <c r="AE110" s="77"/>
      <c r="AF110" s="14"/>
      <c r="AG110" s="174"/>
      <c r="AH110" s="212"/>
      <c r="AI110" s="124"/>
      <c r="AJ110" s="77"/>
      <c r="AK110" s="512"/>
      <c r="AL110" s="174"/>
      <c r="AM110" s="132"/>
      <c r="AN110" s="224"/>
      <c r="AO110" s="77"/>
      <c r="AP110" s="14"/>
      <c r="AQ110" s="71"/>
      <c r="AR110" s="211"/>
      <c r="AS110" s="124"/>
      <c r="AT110" s="77"/>
      <c r="AU110" s="14"/>
      <c r="AV110" s="71"/>
      <c r="AW110" s="132"/>
      <c r="AX110" s="512"/>
      <c r="AY110" s="75"/>
      <c r="AZ110" s="14"/>
      <c r="BA110" s="77"/>
      <c r="BB110" s="332"/>
      <c r="BC110" s="428"/>
      <c r="BD110" s="75"/>
      <c r="BE110" s="14"/>
      <c r="BF110" s="77"/>
      <c r="BG110" s="289"/>
      <c r="BH110" s="494">
        <f t="shared" si="102"/>
        <v>0</v>
      </c>
      <c r="BI110" s="72"/>
      <c r="BJ110" s="72"/>
      <c r="BK110" s="72"/>
      <c r="BP110" s="143"/>
    </row>
    <row r="111" spans="1:68" ht="20.100000000000001" customHeight="1" x14ac:dyDescent="0.25">
      <c r="A111" s="93" t="s">
        <v>197</v>
      </c>
      <c r="B111" s="90"/>
      <c r="C111" s="90"/>
      <c r="D111" s="106"/>
      <c r="E111" s="106"/>
      <c r="F111" s="37"/>
      <c r="G111" s="37"/>
      <c r="H111" s="110"/>
      <c r="I111" s="605"/>
      <c r="J111" s="111"/>
      <c r="K111" s="670" t="s">
        <v>129</v>
      </c>
      <c r="L111" s="671"/>
      <c r="M111" s="671"/>
      <c r="N111" s="671"/>
      <c r="O111" s="671"/>
      <c r="P111" s="671"/>
      <c r="Q111" s="672"/>
      <c r="R111" s="404"/>
      <c r="S111" s="237"/>
      <c r="T111" s="542">
        <v>0</v>
      </c>
      <c r="U111" s="7"/>
      <c r="V111" s="6"/>
      <c r="W111" s="18"/>
      <c r="X111" s="208"/>
      <c r="Y111" s="423">
        <v>5</v>
      </c>
      <c r="Z111" s="7"/>
      <c r="AA111" s="252"/>
      <c r="AB111" s="171"/>
      <c r="AC111" s="128"/>
      <c r="AD111" s="423">
        <v>2</v>
      </c>
      <c r="AE111" s="7"/>
      <c r="AF111" s="6"/>
      <c r="AG111" s="171"/>
      <c r="AH111" s="208"/>
      <c r="AI111" s="423">
        <v>2</v>
      </c>
      <c r="AJ111" s="7"/>
      <c r="AK111" s="252"/>
      <c r="AL111" s="171"/>
      <c r="AM111" s="128"/>
      <c r="AN111" s="422">
        <v>3</v>
      </c>
      <c r="AO111" s="7"/>
      <c r="AP111" s="6"/>
      <c r="AQ111" s="18"/>
      <c r="AR111" s="208"/>
      <c r="AS111" s="423">
        <v>3</v>
      </c>
      <c r="AT111" s="7"/>
      <c r="AU111" s="6"/>
      <c r="AV111" s="18"/>
      <c r="AW111" s="128"/>
      <c r="AX111" s="424">
        <v>0</v>
      </c>
      <c r="AY111" s="7"/>
      <c r="AZ111" s="6"/>
      <c r="BA111" s="18"/>
      <c r="BB111" s="332"/>
      <c r="BC111" s="423">
        <v>3</v>
      </c>
      <c r="BD111" s="7"/>
      <c r="BE111" s="6"/>
      <c r="BF111" s="18"/>
      <c r="BG111" s="287"/>
      <c r="BH111" s="494">
        <f t="shared" si="102"/>
        <v>18</v>
      </c>
      <c r="BI111" s="72"/>
      <c r="BJ111" s="72"/>
      <c r="BK111" s="72"/>
    </row>
    <row r="112" spans="1:68" ht="20.100000000000001" customHeight="1" x14ac:dyDescent="0.25">
      <c r="A112" s="94" t="s">
        <v>116</v>
      </c>
      <c r="B112" s="95"/>
      <c r="C112" s="95"/>
      <c r="D112" s="112"/>
      <c r="E112" s="112"/>
      <c r="F112" s="96"/>
      <c r="G112" s="96"/>
      <c r="H112" s="113"/>
      <c r="I112" s="606"/>
      <c r="J112" s="114"/>
      <c r="K112" s="670" t="s">
        <v>161</v>
      </c>
      <c r="L112" s="671"/>
      <c r="M112" s="671"/>
      <c r="N112" s="671"/>
      <c r="O112" s="671"/>
      <c r="P112" s="671"/>
      <c r="Q112" s="672"/>
      <c r="R112" s="404"/>
      <c r="S112" s="237"/>
      <c r="T112" s="543">
        <v>2</v>
      </c>
      <c r="U112" s="7"/>
      <c r="V112" s="6"/>
      <c r="W112" s="18"/>
      <c r="X112" s="208"/>
      <c r="Y112" s="538">
        <v>8</v>
      </c>
      <c r="Z112" s="7"/>
      <c r="AA112" s="252"/>
      <c r="AB112" s="171"/>
      <c r="AC112" s="128"/>
      <c r="AD112" s="538">
        <v>3</v>
      </c>
      <c r="AE112" s="7"/>
      <c r="AF112" s="6"/>
      <c r="AG112" s="171"/>
      <c r="AH112" s="208"/>
      <c r="AI112" s="538">
        <v>7</v>
      </c>
      <c r="AJ112" s="7"/>
      <c r="AK112" s="252"/>
      <c r="AL112" s="171"/>
      <c r="AM112" s="128"/>
      <c r="AN112" s="543">
        <v>6</v>
      </c>
      <c r="AO112" s="7"/>
      <c r="AP112" s="6"/>
      <c r="AQ112" s="18"/>
      <c r="AR112" s="208"/>
      <c r="AS112" s="538">
        <v>4</v>
      </c>
      <c r="AT112" s="7"/>
      <c r="AU112" s="6"/>
      <c r="AV112" s="18"/>
      <c r="AW112" s="128"/>
      <c r="AX112" s="545">
        <v>4</v>
      </c>
      <c r="AY112" s="7"/>
      <c r="AZ112" s="6"/>
      <c r="BA112" s="18"/>
      <c r="BB112" s="208"/>
      <c r="BC112" s="538">
        <v>6</v>
      </c>
      <c r="BD112" s="7"/>
      <c r="BE112" s="6"/>
      <c r="BF112" s="18"/>
      <c r="BG112" s="287"/>
      <c r="BH112" s="494">
        <f t="shared" si="102"/>
        <v>40</v>
      </c>
      <c r="BI112" s="72"/>
      <c r="BJ112" s="72"/>
      <c r="BK112" s="72"/>
    </row>
    <row r="113" spans="1:68" s="102" customFormat="1" ht="20.100000000000001" customHeight="1" x14ac:dyDescent="0.25">
      <c r="A113" s="160"/>
      <c r="B113" s="90"/>
      <c r="C113" s="90"/>
      <c r="D113" s="106"/>
      <c r="E113" s="106"/>
      <c r="F113" s="37"/>
      <c r="G113" s="37"/>
      <c r="H113" s="37"/>
      <c r="I113" s="161"/>
      <c r="J113" s="161"/>
      <c r="K113" s="338"/>
      <c r="L113" s="338"/>
      <c r="M113" s="338"/>
      <c r="N113" s="338"/>
      <c r="O113" s="338"/>
      <c r="P113" s="338"/>
      <c r="Q113" s="338"/>
      <c r="R113" s="338"/>
      <c r="S113" s="338"/>
      <c r="T113" s="225"/>
      <c r="U113" s="225"/>
      <c r="V113" s="225"/>
      <c r="W113" s="225"/>
      <c r="X113" s="225"/>
      <c r="Y113" s="225"/>
      <c r="Z113" s="225"/>
      <c r="AA113" s="225"/>
      <c r="AB113" s="225"/>
      <c r="AC113" s="225"/>
      <c r="AD113" s="225"/>
      <c r="AE113" s="225"/>
      <c r="AF113" s="225"/>
      <c r="AG113" s="225"/>
      <c r="AH113" s="225"/>
      <c r="AI113" s="339" t="s">
        <v>172</v>
      </c>
      <c r="AJ113" s="225"/>
      <c r="AK113" s="225"/>
      <c r="AL113" s="225"/>
      <c r="AM113" s="225"/>
      <c r="AN113" s="340" t="s">
        <v>173</v>
      </c>
      <c r="AO113" s="225"/>
      <c r="AP113" s="225"/>
      <c r="AQ113" s="225"/>
      <c r="AR113" s="225"/>
      <c r="AS113" s="225"/>
      <c r="AT113" s="225"/>
      <c r="AU113" s="225"/>
      <c r="AV113" s="225"/>
      <c r="AW113" s="225"/>
      <c r="AX113" s="225"/>
      <c r="AY113" s="225"/>
      <c r="AZ113" s="225"/>
      <c r="BA113" s="225"/>
      <c r="BB113" s="225"/>
      <c r="BC113" s="225"/>
      <c r="BD113" s="225"/>
      <c r="BE113" s="225"/>
      <c r="BF113" s="225"/>
      <c r="BG113" s="225"/>
      <c r="BH113" s="156"/>
      <c r="BI113" s="72"/>
      <c r="BJ113" s="72"/>
      <c r="BK113" s="72"/>
      <c r="BP113" s="138"/>
    </row>
    <row r="114" spans="1:68" ht="20.100000000000001" customHeight="1" x14ac:dyDescent="0.25">
      <c r="A114" s="160"/>
      <c r="B114" s="90"/>
      <c r="C114" s="90"/>
      <c r="D114" s="106"/>
      <c r="E114" s="106"/>
      <c r="F114" s="37"/>
      <c r="G114" s="37"/>
      <c r="H114" s="37"/>
      <c r="I114" s="161"/>
      <c r="J114" s="161"/>
      <c r="K114" s="162"/>
      <c r="L114" s="162"/>
      <c r="M114" s="162"/>
      <c r="N114" s="162"/>
      <c r="O114" s="162"/>
      <c r="P114" s="162"/>
      <c r="Q114" s="162"/>
      <c r="R114" s="183"/>
      <c r="S114" s="179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  <c r="AU114" s="162"/>
      <c r="AV114" s="162"/>
      <c r="AW114" s="162"/>
      <c r="AX114" s="225"/>
      <c r="AY114" s="162"/>
      <c r="AZ114" s="162"/>
      <c r="BA114" s="162"/>
      <c r="BB114" s="162"/>
      <c r="BC114" s="162"/>
      <c r="BD114" s="162"/>
      <c r="BE114" s="162"/>
      <c r="BF114" s="162"/>
      <c r="BG114" s="162"/>
      <c r="BH114" s="156"/>
      <c r="BI114" s="72"/>
      <c r="BJ114" s="72"/>
      <c r="BK114" s="72"/>
    </row>
    <row r="115" spans="1:68" s="102" customFormat="1" x14ac:dyDescent="0.3">
      <c r="A115" s="115"/>
      <c r="B115" s="115"/>
      <c r="C115" s="115"/>
      <c r="D115" s="164">
        <v>5940</v>
      </c>
      <c r="E115" s="116"/>
      <c r="F115" s="97"/>
      <c r="G115" s="97"/>
      <c r="H115" s="97"/>
      <c r="I115" s="97"/>
      <c r="J115" s="97"/>
      <c r="K115" s="148"/>
      <c r="L115" s="97"/>
      <c r="M115" s="97"/>
      <c r="N115" s="97"/>
      <c r="O115" s="97"/>
      <c r="P115" s="97"/>
      <c r="Q115" s="97"/>
      <c r="R115" s="184"/>
      <c r="S115" s="180"/>
      <c r="T115" s="158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162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72"/>
      <c r="BJ115" s="72"/>
      <c r="BK115" s="72"/>
      <c r="BP115" s="138"/>
    </row>
    <row r="116" spans="1:68" s="133" customFormat="1" x14ac:dyDescent="0.3">
      <c r="R116" s="185"/>
      <c r="S116" s="181"/>
      <c r="T116" s="159"/>
      <c r="AX116" s="97"/>
      <c r="BP116" s="145"/>
    </row>
    <row r="117" spans="1:68" s="133" customFormat="1" x14ac:dyDescent="0.3">
      <c r="C117" s="498"/>
      <c r="D117" s="571">
        <f>D92+D89+D88+D82+D81+D76+D75</f>
        <v>900</v>
      </c>
      <c r="R117" s="185"/>
      <c r="S117" s="181"/>
      <c r="T117" s="159"/>
      <c r="BP117" s="145"/>
    </row>
    <row r="118" spans="1:68" s="102" customFormat="1" x14ac:dyDescent="0.25">
      <c r="D118" s="571">
        <f>D93+D90+D89+D83+D82+D77+D76</f>
        <v>612</v>
      </c>
      <c r="E118" s="137"/>
      <c r="F118" s="133"/>
      <c r="I118" s="102" t="s">
        <v>152</v>
      </c>
      <c r="N118" s="11">
        <v>63</v>
      </c>
      <c r="O118" s="157" t="s">
        <v>48</v>
      </c>
      <c r="P118" s="157"/>
      <c r="R118" s="186"/>
      <c r="S118" s="182"/>
      <c r="AC118" s="133"/>
      <c r="AX118" s="133"/>
      <c r="BP118" s="138"/>
    </row>
    <row r="119" spans="1:68" s="102" customFormat="1" x14ac:dyDescent="0.25">
      <c r="D119" s="137"/>
      <c r="E119" s="137"/>
      <c r="I119" s="102" t="s">
        <v>153</v>
      </c>
      <c r="N119" s="492">
        <v>63</v>
      </c>
      <c r="O119" s="157" t="s">
        <v>67</v>
      </c>
      <c r="P119" s="157"/>
      <c r="R119" s="186"/>
      <c r="S119" s="182"/>
      <c r="AC119" s="133"/>
      <c r="BP119" s="138"/>
    </row>
    <row r="120" spans="1:68" s="102" customFormat="1" x14ac:dyDescent="0.25">
      <c r="D120" s="137"/>
      <c r="E120" s="137"/>
      <c r="N120" s="376">
        <v>63</v>
      </c>
      <c r="O120" s="157" t="s">
        <v>151</v>
      </c>
      <c r="P120" s="157"/>
      <c r="R120" s="186"/>
      <c r="S120" s="182"/>
      <c r="BP120" s="138"/>
    </row>
    <row r="121" spans="1:68" s="102" customFormat="1" x14ac:dyDescent="0.25">
      <c r="R121" s="186"/>
      <c r="S121" s="182"/>
      <c r="BP121" s="138"/>
    </row>
    <row r="122" spans="1:68" s="102" customFormat="1" x14ac:dyDescent="0.25">
      <c r="R122" s="186"/>
      <c r="S122" s="182"/>
      <c r="BP122" s="138"/>
    </row>
    <row r="123" spans="1:68" s="102" customFormat="1" x14ac:dyDescent="0.3">
      <c r="R123" s="186"/>
      <c r="S123" s="182"/>
      <c r="T123" s="158"/>
      <c r="BP123" s="138"/>
    </row>
    <row r="124" spans="1:68" s="102" customFormat="1" x14ac:dyDescent="0.25">
      <c r="R124" s="186"/>
      <c r="S124" s="182"/>
      <c r="BP124" s="138"/>
    </row>
    <row r="125" spans="1:68" s="102" customFormat="1" x14ac:dyDescent="0.25">
      <c r="R125" s="186"/>
      <c r="S125" s="182"/>
      <c r="BP125" s="138"/>
    </row>
    <row r="126" spans="1:68" s="102" customFormat="1" x14ac:dyDescent="0.25">
      <c r="R126" s="186"/>
      <c r="S126" s="182"/>
      <c r="BP126" s="138"/>
    </row>
    <row r="127" spans="1:68" s="102" customFormat="1" x14ac:dyDescent="0.25">
      <c r="R127" s="186"/>
      <c r="S127" s="182"/>
      <c r="BP127" s="138"/>
    </row>
    <row r="128" spans="1:68" s="102" customFormat="1" x14ac:dyDescent="0.25">
      <c r="R128" s="186"/>
      <c r="S128" s="182"/>
      <c r="BP128" s="138"/>
    </row>
    <row r="129" spans="18:68" s="102" customFormat="1" x14ac:dyDescent="0.25">
      <c r="R129" s="186"/>
      <c r="S129" s="182"/>
      <c r="BP129" s="138"/>
    </row>
    <row r="130" spans="18:68" s="102" customFormat="1" x14ac:dyDescent="0.25">
      <c r="R130" s="186"/>
      <c r="S130" s="182"/>
      <c r="BP130" s="138"/>
    </row>
    <row r="131" spans="18:68" s="102" customFormat="1" x14ac:dyDescent="0.25">
      <c r="R131" s="186"/>
      <c r="S131" s="182"/>
      <c r="BP131" s="138"/>
    </row>
    <row r="132" spans="18:68" s="102" customFormat="1" x14ac:dyDescent="0.25">
      <c r="R132" s="186"/>
      <c r="S132" s="182"/>
      <c r="BP132" s="138"/>
    </row>
    <row r="133" spans="18:68" s="102" customFormat="1" x14ac:dyDescent="0.25">
      <c r="R133" s="186"/>
      <c r="S133" s="182"/>
      <c r="BP133" s="138"/>
    </row>
    <row r="134" spans="18:68" s="102" customFormat="1" x14ac:dyDescent="0.25">
      <c r="R134" s="186"/>
      <c r="S134" s="182"/>
      <c r="BP134" s="138"/>
    </row>
    <row r="135" spans="18:68" s="102" customFormat="1" x14ac:dyDescent="0.25">
      <c r="R135" s="186"/>
      <c r="S135" s="182"/>
      <c r="BP135" s="138"/>
    </row>
    <row r="136" spans="18:68" s="102" customFormat="1" x14ac:dyDescent="0.25">
      <c r="R136" s="186"/>
      <c r="S136" s="182"/>
      <c r="BP136" s="138"/>
    </row>
    <row r="137" spans="18:68" s="102" customFormat="1" x14ac:dyDescent="0.25">
      <c r="R137" s="186"/>
      <c r="S137" s="182"/>
      <c r="BP137" s="138"/>
    </row>
    <row r="138" spans="18:68" s="102" customFormat="1" x14ac:dyDescent="0.25">
      <c r="R138" s="186"/>
      <c r="S138" s="182"/>
      <c r="BP138" s="138"/>
    </row>
    <row r="139" spans="18:68" s="102" customFormat="1" x14ac:dyDescent="0.25">
      <c r="R139" s="186"/>
      <c r="S139" s="182"/>
      <c r="BP139" s="138"/>
    </row>
    <row r="140" spans="18:68" s="102" customFormat="1" x14ac:dyDescent="0.25">
      <c r="R140" s="186"/>
      <c r="S140" s="182"/>
      <c r="BP140" s="138"/>
    </row>
    <row r="141" spans="18:68" s="102" customFormat="1" x14ac:dyDescent="0.25">
      <c r="R141" s="186"/>
      <c r="S141" s="182"/>
      <c r="BP141" s="138"/>
    </row>
    <row r="142" spans="18:68" s="102" customFormat="1" x14ac:dyDescent="0.25">
      <c r="R142" s="186"/>
      <c r="S142" s="182"/>
      <c r="BP142" s="138"/>
    </row>
    <row r="143" spans="18:68" s="102" customFormat="1" x14ac:dyDescent="0.25">
      <c r="R143" s="186"/>
      <c r="S143" s="182"/>
      <c r="BP143" s="138"/>
    </row>
    <row r="144" spans="18:68" s="102" customFormat="1" x14ac:dyDescent="0.25">
      <c r="R144" s="186"/>
      <c r="S144" s="182"/>
      <c r="BP144" s="138"/>
    </row>
    <row r="145" spans="18:68" s="102" customFormat="1" x14ac:dyDescent="0.25">
      <c r="R145" s="186"/>
      <c r="S145" s="182"/>
      <c r="BP145" s="138"/>
    </row>
    <row r="146" spans="18:68" s="102" customFormat="1" x14ac:dyDescent="0.25">
      <c r="R146" s="186"/>
      <c r="S146" s="182"/>
      <c r="BP146" s="138"/>
    </row>
    <row r="147" spans="18:68" s="102" customFormat="1" x14ac:dyDescent="0.25">
      <c r="R147" s="186"/>
      <c r="S147" s="182"/>
      <c r="BP147" s="138"/>
    </row>
    <row r="148" spans="18:68" s="102" customFormat="1" x14ac:dyDescent="0.25">
      <c r="R148" s="186"/>
      <c r="S148" s="182"/>
      <c r="BP148" s="138"/>
    </row>
    <row r="149" spans="18:68" s="102" customFormat="1" x14ac:dyDescent="0.25">
      <c r="R149" s="186"/>
      <c r="S149" s="182"/>
      <c r="BP149" s="138"/>
    </row>
    <row r="150" spans="18:68" s="102" customFormat="1" x14ac:dyDescent="0.25">
      <c r="R150" s="186"/>
      <c r="S150" s="182"/>
      <c r="BP150" s="138"/>
    </row>
    <row r="151" spans="18:68" s="102" customFormat="1" x14ac:dyDescent="0.25">
      <c r="R151" s="186"/>
      <c r="S151" s="182"/>
      <c r="BP151" s="138"/>
    </row>
    <row r="152" spans="18:68" s="102" customFormat="1" x14ac:dyDescent="0.25">
      <c r="R152" s="186"/>
      <c r="S152" s="182"/>
      <c r="BP152" s="138"/>
    </row>
    <row r="153" spans="18:68" s="102" customFormat="1" x14ac:dyDescent="0.25">
      <c r="R153" s="186"/>
      <c r="S153" s="182"/>
      <c r="BP153" s="138"/>
    </row>
    <row r="154" spans="18:68" s="102" customFormat="1" x14ac:dyDescent="0.25">
      <c r="R154" s="186"/>
      <c r="S154" s="182"/>
      <c r="BP154" s="138"/>
    </row>
    <row r="155" spans="18:68" s="102" customFormat="1" x14ac:dyDescent="0.25">
      <c r="R155" s="186"/>
      <c r="S155" s="182"/>
      <c r="BP155" s="138"/>
    </row>
    <row r="156" spans="18:68" s="102" customFormat="1" x14ac:dyDescent="0.25">
      <c r="R156" s="186"/>
      <c r="S156" s="182"/>
      <c r="BP156" s="138"/>
    </row>
    <row r="157" spans="18:68" s="102" customFormat="1" x14ac:dyDescent="0.25">
      <c r="R157" s="186"/>
      <c r="S157" s="182"/>
      <c r="BP157" s="138"/>
    </row>
    <row r="158" spans="18:68" s="102" customFormat="1" x14ac:dyDescent="0.25">
      <c r="R158" s="186"/>
      <c r="S158" s="182"/>
      <c r="BP158" s="138"/>
    </row>
    <row r="159" spans="18:68" s="102" customFormat="1" x14ac:dyDescent="0.25">
      <c r="R159" s="186"/>
      <c r="S159" s="182"/>
      <c r="BP159" s="138"/>
    </row>
    <row r="160" spans="18:68" s="102" customFormat="1" x14ac:dyDescent="0.25">
      <c r="R160" s="186"/>
      <c r="S160" s="182"/>
      <c r="BP160" s="138"/>
    </row>
    <row r="161" spans="1:68" s="102" customFormat="1" x14ac:dyDescent="0.25">
      <c r="A161" s="1" t="s">
        <v>26</v>
      </c>
      <c r="B161" s="1" t="s">
        <v>27</v>
      </c>
      <c r="C161" s="10" t="s">
        <v>124</v>
      </c>
      <c r="R161" s="186"/>
      <c r="S161" s="182"/>
      <c r="BP161" s="138"/>
    </row>
    <row r="162" spans="1:68" s="102" customFormat="1" ht="25.5" x14ac:dyDescent="0.25">
      <c r="A162" s="20" t="s">
        <v>28</v>
      </c>
      <c r="B162" s="21" t="s">
        <v>29</v>
      </c>
      <c r="C162" s="19" t="s">
        <v>125</v>
      </c>
      <c r="R162" s="186"/>
      <c r="S162" s="182"/>
      <c r="BP162" s="138"/>
    </row>
    <row r="163" spans="1:68" s="102" customFormat="1" x14ac:dyDescent="0.25">
      <c r="A163" s="165" t="s">
        <v>30</v>
      </c>
      <c r="B163" s="166" t="s">
        <v>31</v>
      </c>
      <c r="C163" s="22" t="s">
        <v>72</v>
      </c>
      <c r="R163" s="186"/>
      <c r="S163" s="182"/>
      <c r="BP163" s="138"/>
    </row>
    <row r="164" spans="1:68" s="102" customFormat="1" x14ac:dyDescent="0.25">
      <c r="A164" s="165" t="s">
        <v>33</v>
      </c>
      <c r="B164" s="166" t="s">
        <v>34</v>
      </c>
      <c r="C164" s="22" t="s">
        <v>61</v>
      </c>
      <c r="R164" s="186"/>
      <c r="S164" s="182"/>
      <c r="BP164" s="138"/>
    </row>
    <row r="165" spans="1:68" s="102" customFormat="1" x14ac:dyDescent="0.25">
      <c r="A165" s="165" t="s">
        <v>35</v>
      </c>
      <c r="B165" s="166" t="s">
        <v>36</v>
      </c>
      <c r="C165" s="22" t="s">
        <v>99</v>
      </c>
      <c r="R165" s="186"/>
      <c r="S165" s="182"/>
      <c r="BP165" s="138"/>
    </row>
    <row r="166" spans="1:68" s="102" customFormat="1" x14ac:dyDescent="0.25">
      <c r="A166" s="165" t="s">
        <v>37</v>
      </c>
      <c r="B166" s="166" t="s">
        <v>54</v>
      </c>
      <c r="C166" s="24" t="s">
        <v>56</v>
      </c>
      <c r="R166" s="186"/>
      <c r="S166" s="182"/>
      <c r="BP166" s="138"/>
    </row>
    <row r="167" spans="1:68" s="102" customFormat="1" x14ac:dyDescent="0.25">
      <c r="A167" s="165" t="s">
        <v>39</v>
      </c>
      <c r="B167" s="166" t="s">
        <v>44</v>
      </c>
      <c r="C167" s="22" t="s">
        <v>99</v>
      </c>
      <c r="R167" s="186"/>
      <c r="S167" s="182"/>
      <c r="BP167" s="138"/>
    </row>
    <row r="168" spans="1:68" s="102" customFormat="1" x14ac:dyDescent="0.25">
      <c r="A168" s="165" t="s">
        <v>41</v>
      </c>
      <c r="B168" s="166" t="s">
        <v>47</v>
      </c>
      <c r="C168" s="22" t="s">
        <v>99</v>
      </c>
      <c r="R168" s="186"/>
      <c r="S168" s="182"/>
      <c r="BP168" s="138"/>
    </row>
    <row r="169" spans="1:68" s="102" customFormat="1" x14ac:dyDescent="0.25">
      <c r="A169" s="165" t="s">
        <v>43</v>
      </c>
      <c r="B169" s="166" t="s">
        <v>38</v>
      </c>
      <c r="C169" s="22" t="s">
        <v>99</v>
      </c>
      <c r="R169" s="186"/>
      <c r="S169" s="182"/>
      <c r="BP169" s="138"/>
    </row>
    <row r="170" spans="1:68" s="102" customFormat="1" x14ac:dyDescent="0.25">
      <c r="A170" s="165" t="s">
        <v>45</v>
      </c>
      <c r="B170" s="166" t="s">
        <v>156</v>
      </c>
      <c r="C170" s="22" t="s">
        <v>99</v>
      </c>
      <c r="R170" s="186"/>
      <c r="S170" s="182"/>
      <c r="BP170" s="138"/>
    </row>
    <row r="171" spans="1:68" s="102" customFormat="1" x14ac:dyDescent="0.25">
      <c r="A171" s="165" t="s">
        <v>46</v>
      </c>
      <c r="B171" s="166" t="s">
        <v>50</v>
      </c>
      <c r="C171" s="22" t="s">
        <v>48</v>
      </c>
      <c r="R171" s="186"/>
      <c r="S171" s="182"/>
      <c r="BP171" s="138"/>
    </row>
    <row r="172" spans="1:68" s="102" customFormat="1" x14ac:dyDescent="0.25">
      <c r="A172" s="165" t="s">
        <v>49</v>
      </c>
      <c r="B172" s="166" t="s">
        <v>40</v>
      </c>
      <c r="C172" s="22" t="s">
        <v>126</v>
      </c>
      <c r="R172" s="186"/>
      <c r="S172" s="182"/>
      <c r="BP172" s="138"/>
    </row>
    <row r="173" spans="1:68" s="102" customFormat="1" x14ac:dyDescent="0.25">
      <c r="A173" s="165" t="s">
        <v>51</v>
      </c>
      <c r="B173" s="166" t="s">
        <v>42</v>
      </c>
      <c r="C173" s="22" t="s">
        <v>61</v>
      </c>
      <c r="R173" s="186"/>
      <c r="S173" s="182"/>
      <c r="BP173" s="138"/>
    </row>
    <row r="174" spans="1:68" s="102" customFormat="1" x14ac:dyDescent="0.25">
      <c r="A174" s="146"/>
      <c r="B174" s="147"/>
      <c r="C174" s="22"/>
      <c r="R174" s="186"/>
      <c r="S174" s="182"/>
      <c r="BP174" s="138"/>
    </row>
    <row r="175" spans="1:68" s="102" customFormat="1" ht="25.5" x14ac:dyDescent="0.25">
      <c r="A175" s="23" t="s">
        <v>52</v>
      </c>
      <c r="B175" s="21" t="s">
        <v>53</v>
      </c>
      <c r="C175" s="19" t="s">
        <v>66</v>
      </c>
      <c r="R175" s="186"/>
      <c r="S175" s="182"/>
      <c r="BP175" s="138"/>
    </row>
    <row r="176" spans="1:68" s="102" customFormat="1" x14ac:dyDescent="0.25">
      <c r="A176" s="165" t="s">
        <v>157</v>
      </c>
      <c r="B176" s="147"/>
      <c r="C176" s="24"/>
      <c r="R176" s="186"/>
      <c r="S176" s="182"/>
      <c r="BP176" s="138"/>
    </row>
    <row r="177" spans="1:68" s="102" customFormat="1" x14ac:dyDescent="0.25">
      <c r="A177" s="165" t="s">
        <v>157</v>
      </c>
      <c r="B177" s="166" t="s">
        <v>155</v>
      </c>
      <c r="C177" s="22" t="s">
        <v>99</v>
      </c>
      <c r="R177" s="186"/>
      <c r="S177" s="182"/>
      <c r="BP177" s="138"/>
    </row>
    <row r="178" spans="1:68" s="102" customFormat="1" x14ac:dyDescent="0.25">
      <c r="A178" s="165" t="s">
        <v>157</v>
      </c>
      <c r="B178" s="166" t="s">
        <v>55</v>
      </c>
      <c r="C178" s="24" t="s">
        <v>162</v>
      </c>
      <c r="R178" s="186"/>
      <c r="S178" s="182"/>
      <c r="BP178" s="138"/>
    </row>
    <row r="179" spans="1:68" s="102" customFormat="1" x14ac:dyDescent="0.25">
      <c r="A179" s="25" t="s">
        <v>57</v>
      </c>
      <c r="B179" s="26" t="s">
        <v>58</v>
      </c>
      <c r="C179" s="27" t="s">
        <v>59</v>
      </c>
      <c r="R179" s="186"/>
      <c r="S179" s="182"/>
      <c r="BP179" s="138"/>
    </row>
    <row r="180" spans="1:68" s="102" customFormat="1" ht="25.5" x14ac:dyDescent="0.25">
      <c r="A180" s="166" t="s">
        <v>60</v>
      </c>
      <c r="B180" s="165" t="s">
        <v>158</v>
      </c>
      <c r="C180" s="24" t="s">
        <v>61</v>
      </c>
      <c r="R180" s="186"/>
      <c r="S180" s="182"/>
      <c r="BP180" s="138"/>
    </row>
    <row r="181" spans="1:68" s="102" customFormat="1" x14ac:dyDescent="0.25">
      <c r="A181" s="15"/>
      <c r="B181" s="15"/>
      <c r="C181" s="15"/>
      <c r="R181" s="186"/>
      <c r="S181" s="182"/>
      <c r="BP181" s="138"/>
    </row>
    <row r="182" spans="1:68" s="102" customFormat="1" x14ac:dyDescent="0.25">
      <c r="A182" s="2"/>
      <c r="B182" s="3" t="s">
        <v>12</v>
      </c>
      <c r="C182" s="3"/>
      <c r="R182" s="186"/>
      <c r="S182" s="182"/>
      <c r="BP182" s="138"/>
    </row>
    <row r="183" spans="1:68" s="102" customFormat="1" x14ac:dyDescent="0.25">
      <c r="A183" s="2"/>
      <c r="B183" s="3" t="s">
        <v>62</v>
      </c>
      <c r="C183" s="3"/>
      <c r="R183" s="186"/>
      <c r="S183" s="182"/>
      <c r="BP183" s="138"/>
    </row>
    <row r="184" spans="1:68" s="102" customFormat="1" x14ac:dyDescent="0.25">
      <c r="R184" s="186"/>
      <c r="S184" s="182"/>
      <c r="BP184" s="138"/>
    </row>
    <row r="185" spans="1:68" s="102" customFormat="1" x14ac:dyDescent="0.25">
      <c r="R185" s="186"/>
      <c r="S185" s="182"/>
      <c r="BP185" s="138"/>
    </row>
    <row r="186" spans="1:68" s="102" customFormat="1" x14ac:dyDescent="0.25">
      <c r="C186" s="10" t="s">
        <v>124</v>
      </c>
      <c r="R186" s="186"/>
      <c r="S186" s="182"/>
      <c r="BP186" s="138"/>
    </row>
    <row r="187" spans="1:68" s="102" customFormat="1" x14ac:dyDescent="0.25">
      <c r="C187" s="19" t="s">
        <v>125</v>
      </c>
      <c r="R187" s="186"/>
      <c r="S187" s="182"/>
      <c r="BP187" s="138"/>
    </row>
    <row r="188" spans="1:68" s="102" customFormat="1" x14ac:dyDescent="0.25">
      <c r="B188" s="300" t="s">
        <v>31</v>
      </c>
      <c r="C188" s="22" t="s">
        <v>72</v>
      </c>
      <c r="R188" s="186"/>
      <c r="S188" s="182"/>
      <c r="BP188" s="138"/>
    </row>
    <row r="189" spans="1:68" s="102" customFormat="1" x14ac:dyDescent="0.25">
      <c r="B189" s="300" t="s">
        <v>34</v>
      </c>
      <c r="C189" s="22" t="s">
        <v>61</v>
      </c>
      <c r="R189" s="186"/>
      <c r="S189" s="182"/>
      <c r="BP189" s="138"/>
    </row>
    <row r="190" spans="1:68" s="102" customFormat="1" x14ac:dyDescent="0.25">
      <c r="B190" s="300" t="s">
        <v>38</v>
      </c>
      <c r="C190" s="22" t="s">
        <v>99</v>
      </c>
      <c r="R190" s="186"/>
      <c r="S190" s="182"/>
      <c r="BP190" s="138"/>
    </row>
    <row r="191" spans="1:68" s="102" customFormat="1" x14ac:dyDescent="0.25">
      <c r="B191" s="300" t="s">
        <v>156</v>
      </c>
      <c r="C191" s="22" t="s">
        <v>99</v>
      </c>
      <c r="R191" s="186"/>
      <c r="S191" s="182"/>
      <c r="BP191" s="138"/>
    </row>
    <row r="192" spans="1:68" s="102" customFormat="1" x14ac:dyDescent="0.25">
      <c r="B192" s="300" t="s">
        <v>50</v>
      </c>
      <c r="C192" s="22" t="s">
        <v>48</v>
      </c>
      <c r="R192" s="186"/>
      <c r="S192" s="182"/>
      <c r="BP192" s="138"/>
    </row>
    <row r="193" spans="2:68" s="102" customFormat="1" x14ac:dyDescent="0.25">
      <c r="B193" s="300" t="s">
        <v>36</v>
      </c>
      <c r="C193" s="22" t="s">
        <v>99</v>
      </c>
      <c r="R193" s="186"/>
      <c r="S193" s="182"/>
      <c r="BP193" s="138"/>
    </row>
    <row r="194" spans="2:68" s="102" customFormat="1" x14ac:dyDescent="0.25">
      <c r="B194" s="300" t="s">
        <v>54</v>
      </c>
      <c r="C194" s="24" t="s">
        <v>56</v>
      </c>
      <c r="R194" s="186"/>
      <c r="S194" s="182"/>
      <c r="BP194" s="138"/>
    </row>
    <row r="195" spans="2:68" s="102" customFormat="1" x14ac:dyDescent="0.25">
      <c r="B195" s="300" t="s">
        <v>40</v>
      </c>
      <c r="C195" s="22" t="s">
        <v>126</v>
      </c>
      <c r="R195" s="186"/>
      <c r="S195" s="182"/>
      <c r="BP195" s="138"/>
    </row>
    <row r="196" spans="2:68" s="102" customFormat="1" ht="31.5" x14ac:dyDescent="0.25">
      <c r="B196" s="300" t="s">
        <v>42</v>
      </c>
      <c r="C196" s="22" t="s">
        <v>61</v>
      </c>
      <c r="R196" s="186"/>
      <c r="S196" s="182"/>
      <c r="BP196" s="138"/>
    </row>
    <row r="197" spans="2:68" s="102" customFormat="1" x14ac:dyDescent="0.25">
      <c r="B197" s="301" t="s">
        <v>44</v>
      </c>
      <c r="C197" s="22" t="s">
        <v>99</v>
      </c>
      <c r="R197" s="186"/>
      <c r="S197" s="182"/>
      <c r="BP197" s="138"/>
    </row>
    <row r="198" spans="2:68" s="102" customFormat="1" x14ac:dyDescent="0.25">
      <c r="B198" s="301" t="s">
        <v>47</v>
      </c>
      <c r="C198" s="22" t="s">
        <v>99</v>
      </c>
      <c r="R198" s="186"/>
      <c r="S198" s="182"/>
      <c r="BP198" s="138"/>
    </row>
    <row r="199" spans="2:68" s="102" customFormat="1" x14ac:dyDescent="0.25">
      <c r="R199" s="186"/>
      <c r="S199" s="182"/>
      <c r="BP199" s="138"/>
    </row>
    <row r="200" spans="2:68" s="102" customFormat="1" x14ac:dyDescent="0.25">
      <c r="B200" s="302" t="s">
        <v>127</v>
      </c>
      <c r="C200" s="22" t="s">
        <v>99</v>
      </c>
      <c r="R200" s="186"/>
      <c r="S200" s="182"/>
      <c r="BP200" s="138"/>
    </row>
    <row r="201" spans="2:68" s="102" customFormat="1" x14ac:dyDescent="0.25">
      <c r="B201" s="302" t="s">
        <v>55</v>
      </c>
      <c r="C201" s="24" t="s">
        <v>162</v>
      </c>
      <c r="R201" s="186"/>
      <c r="S201" s="182"/>
      <c r="BP201" s="138"/>
    </row>
    <row r="202" spans="2:68" s="102" customFormat="1" x14ac:dyDescent="0.25">
      <c r="R202" s="186"/>
      <c r="S202" s="182"/>
      <c r="BP202" s="138"/>
    </row>
    <row r="203" spans="2:68" s="102" customFormat="1" x14ac:dyDescent="0.25">
      <c r="R203" s="186"/>
      <c r="S203" s="182"/>
      <c r="BP203" s="138"/>
    </row>
    <row r="204" spans="2:68" s="102" customFormat="1" x14ac:dyDescent="0.25">
      <c r="R204" s="186"/>
      <c r="S204" s="182"/>
      <c r="BP204" s="138"/>
    </row>
    <row r="205" spans="2:68" s="102" customFormat="1" x14ac:dyDescent="0.25">
      <c r="R205" s="186"/>
      <c r="S205" s="182"/>
      <c r="BP205" s="138"/>
    </row>
    <row r="206" spans="2:68" s="102" customFormat="1" x14ac:dyDescent="0.25">
      <c r="R206" s="186"/>
      <c r="S206" s="182"/>
      <c r="BP206" s="138"/>
    </row>
    <row r="207" spans="2:68" s="102" customFormat="1" x14ac:dyDescent="0.25">
      <c r="R207" s="186"/>
      <c r="S207" s="182"/>
      <c r="BP207" s="138"/>
    </row>
    <row r="208" spans="2:68" s="102" customFormat="1" x14ac:dyDescent="0.25">
      <c r="R208" s="186"/>
      <c r="S208" s="182"/>
      <c r="BP208" s="138"/>
    </row>
    <row r="209" spans="18:68" s="102" customFormat="1" x14ac:dyDescent="0.25">
      <c r="R209" s="186"/>
      <c r="S209" s="182"/>
      <c r="BP209" s="138"/>
    </row>
    <row r="210" spans="18:68" s="102" customFormat="1" x14ac:dyDescent="0.25">
      <c r="R210" s="186"/>
      <c r="S210" s="182"/>
      <c r="BP210" s="138"/>
    </row>
    <row r="211" spans="18:68" s="102" customFormat="1" x14ac:dyDescent="0.25">
      <c r="R211" s="186"/>
      <c r="S211" s="182"/>
      <c r="BP211" s="138"/>
    </row>
    <row r="212" spans="18:68" s="102" customFormat="1" x14ac:dyDescent="0.25">
      <c r="R212" s="186"/>
      <c r="S212" s="182"/>
      <c r="BP212" s="138"/>
    </row>
    <row r="213" spans="18:68" s="102" customFormat="1" x14ac:dyDescent="0.25">
      <c r="R213" s="186"/>
      <c r="S213" s="182"/>
      <c r="BP213" s="138"/>
    </row>
    <row r="214" spans="18:68" s="102" customFormat="1" x14ac:dyDescent="0.25">
      <c r="R214" s="186"/>
      <c r="S214" s="182"/>
      <c r="BP214" s="138"/>
    </row>
    <row r="215" spans="18:68" s="102" customFormat="1" x14ac:dyDescent="0.25">
      <c r="R215" s="186"/>
      <c r="S215" s="182"/>
      <c r="BP215" s="138"/>
    </row>
    <row r="216" spans="18:68" s="102" customFormat="1" x14ac:dyDescent="0.25">
      <c r="R216" s="186"/>
      <c r="S216" s="182"/>
      <c r="BP216" s="138"/>
    </row>
    <row r="217" spans="18:68" s="102" customFormat="1" x14ac:dyDescent="0.25">
      <c r="R217" s="186"/>
      <c r="S217" s="182"/>
      <c r="BP217" s="138"/>
    </row>
    <row r="218" spans="18:68" s="102" customFormat="1" x14ac:dyDescent="0.25">
      <c r="R218" s="186"/>
      <c r="S218" s="182"/>
      <c r="BP218" s="138"/>
    </row>
    <row r="219" spans="18:68" s="102" customFormat="1" x14ac:dyDescent="0.25">
      <c r="R219" s="186"/>
      <c r="S219" s="182"/>
      <c r="BP219" s="138"/>
    </row>
    <row r="220" spans="18:68" s="102" customFormat="1" x14ac:dyDescent="0.25">
      <c r="R220" s="186"/>
      <c r="S220" s="182"/>
      <c r="BP220" s="138"/>
    </row>
    <row r="221" spans="18:68" s="102" customFormat="1" x14ac:dyDescent="0.25">
      <c r="R221" s="186"/>
      <c r="S221" s="182"/>
      <c r="BP221" s="138"/>
    </row>
    <row r="222" spans="18:68" s="102" customFormat="1" x14ac:dyDescent="0.25">
      <c r="R222" s="186"/>
      <c r="S222" s="182"/>
      <c r="BP222" s="138"/>
    </row>
    <row r="223" spans="18:68" s="102" customFormat="1" x14ac:dyDescent="0.25">
      <c r="R223" s="186"/>
      <c r="S223" s="182"/>
      <c r="BP223" s="138"/>
    </row>
    <row r="224" spans="18:68" s="102" customFormat="1" x14ac:dyDescent="0.25">
      <c r="R224" s="186"/>
      <c r="S224" s="182"/>
      <c r="BP224" s="138"/>
    </row>
    <row r="225" spans="18:68" s="102" customFormat="1" x14ac:dyDescent="0.25">
      <c r="R225" s="186"/>
      <c r="S225" s="182"/>
      <c r="BP225" s="138"/>
    </row>
    <row r="226" spans="18:68" s="102" customFormat="1" x14ac:dyDescent="0.25">
      <c r="R226" s="186"/>
      <c r="S226" s="182"/>
      <c r="BP226" s="138"/>
    </row>
    <row r="227" spans="18:68" s="102" customFormat="1" x14ac:dyDescent="0.25">
      <c r="R227" s="186"/>
      <c r="S227" s="182"/>
      <c r="BP227" s="138"/>
    </row>
    <row r="228" spans="18:68" s="102" customFormat="1" x14ac:dyDescent="0.25">
      <c r="R228" s="186"/>
      <c r="S228" s="182"/>
      <c r="BP228" s="138"/>
    </row>
    <row r="229" spans="18:68" s="102" customFormat="1" x14ac:dyDescent="0.25">
      <c r="R229" s="186"/>
      <c r="S229" s="182"/>
      <c r="BP229" s="138"/>
    </row>
    <row r="230" spans="18:68" s="102" customFormat="1" x14ac:dyDescent="0.25">
      <c r="R230" s="186"/>
      <c r="S230" s="182"/>
      <c r="BP230" s="138"/>
    </row>
    <row r="231" spans="18:68" s="102" customFormat="1" x14ac:dyDescent="0.25">
      <c r="R231" s="186"/>
      <c r="S231" s="182"/>
      <c r="BP231" s="138"/>
    </row>
    <row r="232" spans="18:68" s="102" customFormat="1" x14ac:dyDescent="0.25">
      <c r="R232" s="186"/>
      <c r="S232" s="182"/>
      <c r="BP232" s="138"/>
    </row>
    <row r="233" spans="18:68" s="102" customFormat="1" x14ac:dyDescent="0.25">
      <c r="R233" s="186"/>
      <c r="S233" s="182"/>
      <c r="BP233" s="138"/>
    </row>
    <row r="234" spans="18:68" s="102" customFormat="1" x14ac:dyDescent="0.25">
      <c r="R234" s="186"/>
      <c r="S234" s="182"/>
      <c r="BP234" s="138"/>
    </row>
    <row r="235" spans="18:68" s="102" customFormat="1" x14ac:dyDescent="0.25">
      <c r="R235" s="186"/>
      <c r="S235" s="182"/>
      <c r="BP235" s="138"/>
    </row>
    <row r="236" spans="18:68" s="102" customFormat="1" x14ac:dyDescent="0.25">
      <c r="R236" s="186"/>
      <c r="S236" s="182"/>
      <c r="BP236" s="138"/>
    </row>
    <row r="237" spans="18:68" s="102" customFormat="1" x14ac:dyDescent="0.25">
      <c r="R237" s="186"/>
      <c r="S237" s="182"/>
      <c r="BP237" s="138"/>
    </row>
    <row r="238" spans="18:68" s="102" customFormat="1" x14ac:dyDescent="0.25">
      <c r="R238" s="186"/>
      <c r="S238" s="182"/>
      <c r="BP238" s="138"/>
    </row>
    <row r="239" spans="18:68" s="102" customFormat="1" x14ac:dyDescent="0.25">
      <c r="R239" s="186"/>
      <c r="S239" s="182"/>
      <c r="BP239" s="138"/>
    </row>
    <row r="240" spans="18:68" s="102" customFormat="1" x14ac:dyDescent="0.25">
      <c r="R240" s="186"/>
      <c r="S240" s="182"/>
      <c r="BP240" s="138"/>
    </row>
    <row r="241" spans="18:68" s="102" customFormat="1" x14ac:dyDescent="0.25">
      <c r="R241" s="186"/>
      <c r="S241" s="182"/>
      <c r="BP241" s="138"/>
    </row>
    <row r="242" spans="18:68" s="102" customFormat="1" x14ac:dyDescent="0.25">
      <c r="R242" s="186"/>
      <c r="S242" s="182"/>
      <c r="BP242" s="138"/>
    </row>
    <row r="243" spans="18:68" s="102" customFormat="1" x14ac:dyDescent="0.25">
      <c r="R243" s="186"/>
      <c r="S243" s="182"/>
      <c r="BP243" s="138"/>
    </row>
    <row r="244" spans="18:68" s="102" customFormat="1" x14ac:dyDescent="0.25">
      <c r="R244" s="186"/>
      <c r="S244" s="182"/>
      <c r="BP244" s="138"/>
    </row>
    <row r="245" spans="18:68" s="102" customFormat="1" x14ac:dyDescent="0.25">
      <c r="R245" s="186"/>
      <c r="S245" s="182"/>
      <c r="BP245" s="138"/>
    </row>
    <row r="246" spans="18:68" s="102" customFormat="1" x14ac:dyDescent="0.25">
      <c r="R246" s="186"/>
      <c r="S246" s="182"/>
      <c r="BP246" s="138"/>
    </row>
    <row r="247" spans="18:68" s="102" customFormat="1" x14ac:dyDescent="0.25">
      <c r="R247" s="186"/>
      <c r="S247" s="182"/>
      <c r="BP247" s="138"/>
    </row>
    <row r="248" spans="18:68" s="102" customFormat="1" x14ac:dyDescent="0.25">
      <c r="R248" s="186"/>
      <c r="S248" s="182"/>
      <c r="BP248" s="138"/>
    </row>
    <row r="249" spans="18:68" s="102" customFormat="1" x14ac:dyDescent="0.25">
      <c r="R249" s="186"/>
      <c r="S249" s="182"/>
      <c r="BP249" s="138"/>
    </row>
    <row r="250" spans="18:68" s="102" customFormat="1" x14ac:dyDescent="0.25">
      <c r="R250" s="186"/>
      <c r="S250" s="182"/>
      <c r="BP250" s="138"/>
    </row>
    <row r="251" spans="18:68" s="102" customFormat="1" x14ac:dyDescent="0.25">
      <c r="R251" s="186"/>
      <c r="S251" s="182"/>
      <c r="BP251" s="138"/>
    </row>
    <row r="252" spans="18:68" s="102" customFormat="1" x14ac:dyDescent="0.25">
      <c r="R252" s="186"/>
      <c r="S252" s="182"/>
      <c r="BP252" s="138"/>
    </row>
    <row r="253" spans="18:68" s="102" customFormat="1" x14ac:dyDescent="0.25">
      <c r="R253" s="186"/>
      <c r="S253" s="182"/>
      <c r="BP253" s="138"/>
    </row>
    <row r="254" spans="18:68" s="102" customFormat="1" x14ac:dyDescent="0.25">
      <c r="R254" s="186"/>
      <c r="S254" s="182"/>
      <c r="BP254" s="138"/>
    </row>
    <row r="255" spans="18:68" s="102" customFormat="1" x14ac:dyDescent="0.25">
      <c r="R255" s="186"/>
      <c r="S255" s="182"/>
      <c r="BP255" s="138"/>
    </row>
    <row r="256" spans="18:68" s="102" customFormat="1" x14ac:dyDescent="0.25">
      <c r="R256" s="186"/>
      <c r="S256" s="182"/>
      <c r="BP256" s="138"/>
    </row>
    <row r="257" spans="18:68" s="102" customFormat="1" x14ac:dyDescent="0.25">
      <c r="R257" s="186"/>
      <c r="S257" s="182"/>
      <c r="BP257" s="138"/>
    </row>
    <row r="258" spans="18:68" s="102" customFormat="1" x14ac:dyDescent="0.25">
      <c r="R258" s="186"/>
      <c r="S258" s="182"/>
      <c r="BP258" s="138"/>
    </row>
    <row r="259" spans="18:68" s="102" customFormat="1" x14ac:dyDescent="0.25">
      <c r="R259" s="186"/>
      <c r="S259" s="182"/>
      <c r="BP259" s="138"/>
    </row>
    <row r="260" spans="18:68" s="102" customFormat="1" x14ac:dyDescent="0.25">
      <c r="R260" s="186"/>
      <c r="S260" s="182"/>
      <c r="BP260" s="138"/>
    </row>
    <row r="261" spans="18:68" s="102" customFormat="1" x14ac:dyDescent="0.25">
      <c r="R261" s="186"/>
      <c r="S261" s="182"/>
      <c r="BP261" s="138"/>
    </row>
    <row r="262" spans="18:68" x14ac:dyDescent="0.25">
      <c r="AX262" s="102"/>
    </row>
  </sheetData>
  <mergeCells count="69">
    <mergeCell ref="AX97:BB97"/>
    <mergeCell ref="BC97:BG97"/>
    <mergeCell ref="K112:Q112"/>
    <mergeCell ref="I103:I112"/>
    <mergeCell ref="K103:Q103"/>
    <mergeCell ref="K104:Q104"/>
    <mergeCell ref="K105:Q105"/>
    <mergeCell ref="K106:Q106"/>
    <mergeCell ref="K107:L107"/>
    <mergeCell ref="K108:L108"/>
    <mergeCell ref="K109:L109"/>
    <mergeCell ref="K110:L110"/>
    <mergeCell ref="K111:Q111"/>
    <mergeCell ref="Y97:AC97"/>
    <mergeCell ref="AD97:AH97"/>
    <mergeCell ref="AI97:AM97"/>
    <mergeCell ref="AN97:AR97"/>
    <mergeCell ref="AS97:AW97"/>
    <mergeCell ref="A99:B99"/>
    <mergeCell ref="A95:B95"/>
    <mergeCell ref="A96:B96"/>
    <mergeCell ref="A97:B97"/>
    <mergeCell ref="T97:X97"/>
    <mergeCell ref="AX8:BB8"/>
    <mergeCell ref="BC8:BG8"/>
    <mergeCell ref="A94:B94"/>
    <mergeCell ref="AX6:BB6"/>
    <mergeCell ref="BC6:BG6"/>
    <mergeCell ref="T7:X7"/>
    <mergeCell ref="Y7:AC7"/>
    <mergeCell ref="AD7:AH7"/>
    <mergeCell ref="AI7:AM7"/>
    <mergeCell ref="AN7:AR7"/>
    <mergeCell ref="AS7:AW7"/>
    <mergeCell ref="AX7:BB7"/>
    <mergeCell ref="BC7:BG7"/>
    <mergeCell ref="AS6:AW6"/>
    <mergeCell ref="T8:X8"/>
    <mergeCell ref="Y8:AC8"/>
    <mergeCell ref="Y6:AC6"/>
    <mergeCell ref="AD6:AH6"/>
    <mergeCell ref="AI6:AM6"/>
    <mergeCell ref="AN6:AR6"/>
    <mergeCell ref="I5:M5"/>
    <mergeCell ref="N5:N9"/>
    <mergeCell ref="O5:Q5"/>
    <mergeCell ref="T5:AC5"/>
    <mergeCell ref="AD5:AM5"/>
    <mergeCell ref="AN5:AW5"/>
    <mergeCell ref="AI8:AM8"/>
    <mergeCell ref="AN8:AR8"/>
    <mergeCell ref="AS8:AW8"/>
    <mergeCell ref="AD8:AH8"/>
    <mergeCell ref="T4:BG4"/>
    <mergeCell ref="F5:F9"/>
    <mergeCell ref="G5:G9"/>
    <mergeCell ref="H5:H9"/>
    <mergeCell ref="A4:A9"/>
    <mergeCell ref="B4:B9"/>
    <mergeCell ref="D4:D9"/>
    <mergeCell ref="E4:E9"/>
    <mergeCell ref="F4:Q4"/>
    <mergeCell ref="C4:C9"/>
    <mergeCell ref="AX5:BG5"/>
    <mergeCell ref="I6:I9"/>
    <mergeCell ref="K6:M8"/>
    <mergeCell ref="O6:O9"/>
    <mergeCell ref="Q6:Q9"/>
    <mergeCell ref="T6:X6"/>
  </mergeCells>
  <phoneticPr fontId="29" type="noConversion"/>
  <pageMargins left="0.31496062992125984" right="0.31496062992125984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ШАБЛОН 2023</vt:lpstr>
      <vt:lpstr>'ШАБЛОН 2023'!Область_печати</vt:lpstr>
    </vt:vector>
  </TitlesOfParts>
  <Company>KOLLEDG Yeisky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2024-02-05T07:09:59Z</cp:lastPrinted>
  <dcterms:created xsi:type="dcterms:W3CDTF">2022-01-17T10:37:03Z</dcterms:created>
  <dcterms:modified xsi:type="dcterms:W3CDTF">2024-02-08T19:03:30Z</dcterms:modified>
</cp:coreProperties>
</file>